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на 01.03.2024" sheetId="1" r:id="rId1"/>
  </sheets>
  <definedNames>
    <definedName name="_xlnm.Print_Titles" localSheetId="0">'на 01.03.2024'!$2:$5</definedName>
    <definedName name="_xlnm.Print_Area" localSheetId="0">'на 01.03.2024'!$A$1:$N$153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<sst xmlns="http://schemas.openxmlformats.org/spreadsheetml/2006/main" count="183" uniqueCount="78">
  <si>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</si>
  <si>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</si>
  <si>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</si>
  <si>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</si>
  <si>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</si>
  <si>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</si>
  <si>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</si>
  <si>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</si>
  <si>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</si>
  <si>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</si>
  <si>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</si>
  <si>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</si>
  <si>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</si>
  <si>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</si>
  <si>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</si>
  <si>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</si>
  <si>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</si>
  <si>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</si>
  <si>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</si>
  <si>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</si>
  <si>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</si>
  <si>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</si>
  <si>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</si>
  <si>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</si>
  <si>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</si>
  <si>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</si>
  <si>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</si>
  <si>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</si>
  <si>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</si>
  <si>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</si>
  <si>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</si>
  <si>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</si>
  <si>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</si>
  <si>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</si>
  <si>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</si>
  <si>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</si>
  <si>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</si>
  <si>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</si>
  <si>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</si>
  <si>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</si>
  <si>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44</t>
  </si>
  <si>
    <t>45</t>
  </si>
  <si>
    <t>46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</si>
  <si>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</si>
  <si>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</si>
  <si>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</si>
  <si>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</si>
  <si>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</si>
  <si>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</si>
  <si>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</si>
  <si>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</si>
  <si>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</si>
  <si>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</si>
  <si>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</si>
  <si>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</si>
  <si>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</si>
  <si>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</si>
  <si>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</si>
  <si>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</si>
  <si>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</si>
  <si>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</si>
  <si>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</si>
  <si>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</si>
  <si>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</si>
  <si>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57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</si>
  <si>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</si>
  <si>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</si>
  <si>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</si>
  <si>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43</t>
  </si>
  <si>
    <t>40</t>
  </si>
  <si>
    <t>41</t>
  </si>
  <si>
    <t>42</t>
  </si>
  <si>
    <t>2024 ГОД</t>
  </si>
  <si>
    <t>Муниципальная программа «Информатизация муниципального образования»</t>
  </si>
  <si>
    <t>Муниципальная программа «Доступная среда»</t>
  </si>
  <si>
    <t>Муниципальная программа «Формирование современной городской среды»</t>
  </si>
  <si>
    <t>Анализ муниципальных программ муниципального образования Новокубанский район на 01.03.2024 года</t>
  </si>
  <si>
    <t>-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</si>
</sst>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189" fontId="2" fillId="13" borderId="10" xfId="0" applyNumberFormat="1" applyFont="1" applyFill="1" applyBorder="1" applyAlignment="1">
      <alignment horizontal="right"/>
    </xf>
    <xf numFmtId="182" fontId="2" fillId="33" borderId="10" xfId="56" applyNumberFormat="1" applyFont="1" applyFill="1" applyBorder="1" applyAlignment="1" applyProtection="1">
      <alignment horizontal="left" wrapText="1"/>
      <protection hidden="1"/>
    </xf>
    <xf numFmtId="189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9" fontId="3" fillId="13" borderId="10" xfId="56" applyNumberFormat="1" applyFont="1" applyFill="1" applyBorder="1" applyAlignment="1" applyProtection="1">
      <alignment/>
      <protection hidden="1"/>
    </xf>
    <xf numFmtId="189" fontId="3" fillId="13" borderId="10" xfId="56" applyNumberFormat="1" applyFont="1" applyFill="1" applyBorder="1" applyAlignment="1" applyProtection="1">
      <alignment wrapText="1"/>
      <protection hidden="1"/>
    </xf>
    <xf numFmtId="189" fontId="3" fillId="13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9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4" fontId="2" fillId="13" borderId="10" xfId="56" applyNumberFormat="1" applyFont="1" applyFill="1" applyBorder="1">
      <alignment/>
      <protection/>
    </xf>
    <xf numFmtId="194" fontId="3" fillId="13" borderId="10" xfId="56" applyNumberFormat="1" applyFont="1" applyFill="1" applyBorder="1" applyAlignment="1" applyProtection="1">
      <alignment horizontal="right"/>
      <protection hidden="1"/>
    </xf>
    <xf numFmtId="195" fontId="3" fillId="13" borderId="10" xfId="56" applyNumberFormat="1" applyFont="1" applyFill="1" applyBorder="1" applyAlignment="1" applyProtection="1">
      <alignment horizontal="right"/>
      <protection hidden="1"/>
    </xf>
    <xf numFmtId="194" fontId="3" fillId="13" borderId="10" xfId="56" applyNumberFormat="1" applyFont="1" applyFill="1" applyBorder="1" applyAlignment="1">
      <alignment horizontal="right"/>
      <protection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89" fontId="2" fillId="0" borderId="10" xfId="56" applyNumberFormat="1" applyFont="1" applyFill="1" applyBorder="1" applyAlignment="1" applyProtection="1">
      <alignment horizontal="right"/>
      <protection hidden="1"/>
    </xf>
    <xf numFmtId="204" fontId="2" fillId="13" borderId="0" xfId="56" applyNumberFormat="1" applyFont="1" applyFill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56" applyFont="1" applyFill="1">
      <alignment/>
      <protection/>
    </xf>
    <xf numFmtId="182" fontId="2" fillId="0" borderId="10" xfId="56" applyNumberFormat="1" applyFont="1" applyFill="1" applyBorder="1" applyAlignment="1" applyProtection="1">
      <alignment horizontal="left" wrapText="1"/>
      <protection hidden="1"/>
    </xf>
    <xf numFmtId="0" fontId="2" fillId="0" borderId="10" xfId="56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 applyProtection="1">
      <alignment wrapText="1"/>
      <protection hidden="1"/>
    </xf>
    <xf numFmtId="194" fontId="2" fillId="0" borderId="10" xfId="56" applyNumberFormat="1" applyFont="1" applyFill="1" applyBorder="1" applyAlignment="1" applyProtection="1">
      <alignment horizontal="right"/>
      <protection hidden="1"/>
    </xf>
    <xf numFmtId="195" fontId="2" fillId="0" borderId="10" xfId="56" applyNumberFormat="1" applyFont="1" applyFill="1" applyBorder="1" applyAlignment="1" applyProtection="1">
      <alignment horizontal="right"/>
      <protection hidden="1"/>
    </xf>
    <xf numFmtId="189" fontId="2" fillId="0" borderId="10" xfId="56" applyNumberFormat="1" applyFont="1" applyFill="1" applyBorder="1" applyAlignment="1">
      <alignment horizontal="right"/>
      <protection/>
    </xf>
    <xf numFmtId="0" fontId="3" fillId="0" borderId="0" xfId="56" applyFont="1" applyFill="1">
      <alignment/>
      <protection/>
    </xf>
    <xf numFmtId="187" fontId="2" fillId="0" borderId="10" xfId="56" applyNumberFormat="1" applyFont="1" applyFill="1" applyBorder="1" applyAlignment="1" applyProtection="1">
      <alignment horizontal="right"/>
      <protection hidden="1"/>
    </xf>
    <xf numFmtId="187" fontId="2" fillId="0" borderId="10" xfId="56" applyNumberFormat="1" applyFont="1" applyFill="1" applyBorder="1" applyAlignment="1">
      <alignment horizontal="right"/>
      <protection/>
    </xf>
    <xf numFmtId="194" fontId="2" fillId="0" borderId="10" xfId="56" applyNumberFormat="1" applyFont="1" applyFill="1" applyBorder="1" applyAlignment="1">
      <alignment horizontal="right"/>
      <protection/>
    </xf>
    <xf numFmtId="189" fontId="2" fillId="0" borderId="10" xfId="56" applyNumberFormat="1" applyFont="1" applyFill="1" applyBorder="1" applyAlignment="1" applyProtection="1">
      <alignment wrapText="1"/>
      <protection hidden="1"/>
    </xf>
    <xf numFmtId="189" fontId="2" fillId="0" borderId="10" xfId="56" applyNumberFormat="1" applyFont="1" applyFill="1" applyBorder="1" applyAlignment="1" applyProtection="1">
      <alignment/>
      <protection hidden="1"/>
    </xf>
    <xf numFmtId="189" fontId="2" fillId="0" borderId="10" xfId="56" applyNumberFormat="1" applyFont="1" applyFill="1" applyBorder="1">
      <alignment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 applyProtection="1">
      <alignment vertical="top" wrapText="1"/>
      <protection hidden="1"/>
    </xf>
    <xf numFmtId="189" fontId="2" fillId="13" borderId="10" xfId="56" applyNumberFormat="1" applyFont="1" applyFill="1" applyBorder="1" applyAlignment="1" applyProtection="1">
      <alignment wrapText="1"/>
      <protection hidden="1"/>
    </xf>
    <xf numFmtId="189" fontId="2" fillId="0" borderId="10" xfId="56" applyNumberFormat="1" applyFont="1" applyBorder="1" applyProtection="1">
      <alignment/>
      <protection hidden="1"/>
    </xf>
    <xf numFmtId="189" fontId="2" fillId="0" borderId="10" xfId="56" applyNumberFormat="1" applyFont="1" applyBorder="1">
      <alignment/>
      <protection/>
    </xf>
    <xf numFmtId="194" fontId="2" fillId="0" borderId="10" xfId="56" applyNumberFormat="1" applyFont="1" applyBorder="1" applyAlignment="1" applyProtection="1">
      <alignment horizontal="right"/>
      <protection hidden="1"/>
    </xf>
    <xf numFmtId="187" fontId="2" fillId="0" borderId="10" xfId="56" applyNumberFormat="1" applyFont="1" applyBorder="1" applyAlignment="1" applyProtection="1">
      <alignment horizontal="right"/>
      <protection hidden="1"/>
    </xf>
    <xf numFmtId="194" fontId="3" fillId="13" borderId="10" xfId="56" applyNumberFormat="1" applyFont="1" applyFill="1" applyBorder="1" applyAlignment="1" applyProtection="1">
      <alignment/>
      <protection hidden="1"/>
    </xf>
    <xf numFmtId="0" fontId="3" fillId="33" borderId="10" xfId="0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189" fontId="3" fillId="33" borderId="10" xfId="0" applyNumberFormat="1" applyFont="1" applyFill="1" applyBorder="1" applyAlignment="1">
      <alignment horizontal="center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0" fontId="2" fillId="13" borderId="10" xfId="56" applyNumberFormat="1" applyFont="1" applyFill="1" applyBorder="1" applyAlignment="1" applyProtection="1">
      <alignment horizontal="right" wrapText="1"/>
      <protection hidden="1"/>
    </xf>
    <xf numFmtId="190" fontId="3" fillId="13" borderId="10" xfId="56" applyNumberFormat="1" applyFont="1" applyFill="1" applyBorder="1" applyAlignment="1" applyProtection="1">
      <alignment horizontal="right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Normal="80" zoomScaleSheetLayoutView="100" zoomScalePageLayoutView="0" workbookViewId="0" topLeftCell="B1">
      <pane ySplit="4" topLeftCell="A149" activePane="bottomLeft" state="frozen"/>
      <selection pane="topLeft" activeCell="A1" sqref="A1"/>
      <selection pane="bottomLeft" activeCell="C154" sqref="C154:F158"/>
    </sheetView>
  </sheetViews>
  <sheetFormatPr defaultColWidth="9.125" defaultRowHeight="12.75"/>
  <cols>
    <col min="1" max="1" width="6.375" style="1" bestFit="1" customWidth="1"/>
    <col min="2" max="2" width="64.375" style="2" customWidth="1"/>
    <col min="3" max="3" width="15.50390625" style="22" bestFit="1" customWidth="1"/>
    <col min="4" max="4" width="16.50390625" style="22" customWidth="1"/>
    <col min="5" max="5" width="8.50390625" style="22" bestFit="1" customWidth="1"/>
    <col min="6" max="6" width="15.00390625" style="2" customWidth="1"/>
    <col min="7" max="7" width="17.50390625" style="2" customWidth="1"/>
    <col min="8" max="8" width="9.875" style="2" customWidth="1"/>
    <col min="9" max="9" width="17.625" style="2" bestFit="1" customWidth="1"/>
    <col min="10" max="10" width="16.50390625" style="2" customWidth="1"/>
    <col min="11" max="11" width="8.50390625" style="2" customWidth="1"/>
    <col min="12" max="12" width="14.125" style="2" customWidth="1"/>
    <col min="13" max="13" width="13.875" style="2" customWidth="1"/>
    <col min="14" max="14" width="10.125" style="2" customWidth="1"/>
    <col min="15" max="237" width="9.125" style="2" customWidth="1"/>
    <col min="238" max="16384" width="9.125" style="2" customWidth="1"/>
  </cols>
  <sheetData>
    <row r="1" spans="1:14" ht="56.25" customHeight="1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" customFormat="1" ht="15.75" customHeight="1">
      <c r="A2" s="60" t="s">
        <v>13</v>
      </c>
      <c r="B2" s="61" t="s">
        <v>12</v>
      </c>
      <c r="C2" s="61" t="s">
        <v>72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3" customFormat="1" ht="15.75" customHeight="1">
      <c r="A3" s="60"/>
      <c r="B3" s="61"/>
      <c r="C3" s="62" t="s">
        <v>29</v>
      </c>
      <c r="D3" s="62"/>
      <c r="E3" s="62"/>
      <c r="F3" s="61" t="s">
        <v>35</v>
      </c>
      <c r="G3" s="61"/>
      <c r="H3" s="61"/>
      <c r="I3" s="61" t="s">
        <v>30</v>
      </c>
      <c r="J3" s="61"/>
      <c r="K3" s="61"/>
      <c r="L3" s="61" t="s">
        <v>31</v>
      </c>
      <c r="M3" s="61"/>
      <c r="N3" s="61"/>
    </row>
    <row r="4" spans="1:14" s="3" customFormat="1" ht="13.5">
      <c r="A4" s="60"/>
      <c r="B4" s="61"/>
      <c r="C4" s="30" t="s">
        <v>33</v>
      </c>
      <c r="D4" s="30" t="s">
        <v>34</v>
      </c>
      <c r="E4" s="30" t="s">
        <v>28</v>
      </c>
      <c r="F4" s="29" t="s">
        <v>33</v>
      </c>
      <c r="G4" s="29" t="s">
        <v>34</v>
      </c>
      <c r="H4" s="29" t="s">
        <v>28</v>
      </c>
      <c r="I4" s="29" t="s">
        <v>33</v>
      </c>
      <c r="J4" s="29" t="s">
        <v>34</v>
      </c>
      <c r="K4" s="29" t="s">
        <v>28</v>
      </c>
      <c r="L4" s="29" t="s">
        <v>33</v>
      </c>
      <c r="M4" s="29" t="s">
        <v>34</v>
      </c>
      <c r="N4" s="29" t="s">
        <v>28</v>
      </c>
    </row>
    <row r="5" spans="1:14" s="3" customFormat="1" ht="13.5">
      <c r="A5" s="28">
        <v>1</v>
      </c>
      <c r="B5" s="28">
        <v>2</v>
      </c>
      <c r="C5" s="4">
        <v>3</v>
      </c>
      <c r="D5" s="4">
        <v>4</v>
      </c>
      <c r="E5" s="4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</row>
    <row r="6" spans="1:14" ht="15.75" customHeight="1">
      <c r="A6" s="57" t="s">
        <v>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s="35" customFormat="1" ht="27">
      <c r="A7" s="33">
        <v>1</v>
      </c>
      <c r="B7" s="34" t="s">
        <v>32</v>
      </c>
      <c r="C7" s="6">
        <f>F7+I7+L7</f>
        <v>1610313.5000000002</v>
      </c>
      <c r="D7" s="6">
        <f>G7+J7+M7</f>
        <v>258558.7</v>
      </c>
      <c r="E7" s="6">
        <f>D7/C7*100</f>
        <v>16.0564200697566</v>
      </c>
      <c r="F7" s="8">
        <v>467096.4</v>
      </c>
      <c r="G7" s="8">
        <v>72526.2</v>
      </c>
      <c r="H7" s="8">
        <v>15.527030394582358</v>
      </c>
      <c r="I7" s="8">
        <v>1054323.3</v>
      </c>
      <c r="J7" s="8">
        <v>163889.8</v>
      </c>
      <c r="K7" s="8">
        <v>15.544548811545756</v>
      </c>
      <c r="L7" s="8">
        <v>88893.8</v>
      </c>
      <c r="M7" s="8">
        <v>22142.7</v>
      </c>
      <c r="N7" s="8">
        <v>24.909161268839895</v>
      </c>
    </row>
    <row r="8" spans="1:14" s="35" customFormat="1" ht="13.5">
      <c r="A8" s="33">
        <v>2</v>
      </c>
      <c r="B8" s="36" t="s">
        <v>2</v>
      </c>
      <c r="C8" s="6">
        <f aca="true" t="shared" si="0" ref="C8:C23">F8+I8+L8</f>
        <v>13446.7</v>
      </c>
      <c r="D8" s="6">
        <f aca="true" t="shared" si="1" ref="D8:D23">G8+J8+M8</f>
        <v>1179.3</v>
      </c>
      <c r="E8" s="6">
        <f aca="true" t="shared" si="2" ref="E8:E23">D8/C8*100</f>
        <v>8.77018153152818</v>
      </c>
      <c r="F8" s="27">
        <v>10769.7</v>
      </c>
      <c r="G8" s="27">
        <v>1179.3</v>
      </c>
      <c r="H8" s="8">
        <v>10.95016574277835</v>
      </c>
      <c r="I8" s="8">
        <v>2215.4</v>
      </c>
      <c r="J8" s="8">
        <v>0</v>
      </c>
      <c r="K8" s="8">
        <v>0</v>
      </c>
      <c r="L8" s="8">
        <v>461.6</v>
      </c>
      <c r="M8" s="8">
        <v>0</v>
      </c>
      <c r="N8" s="8">
        <v>0</v>
      </c>
    </row>
    <row r="9" spans="1:14" s="35" customFormat="1" ht="27">
      <c r="A9" s="33">
        <v>3</v>
      </c>
      <c r="B9" s="36" t="s">
        <v>26</v>
      </c>
      <c r="C9" s="6">
        <f t="shared" si="0"/>
        <v>193468.19999999998</v>
      </c>
      <c r="D9" s="6">
        <f t="shared" si="1"/>
        <v>12815.5</v>
      </c>
      <c r="E9" s="6">
        <f t="shared" si="2"/>
        <v>6.624086025507035</v>
      </c>
      <c r="F9" s="27">
        <v>950</v>
      </c>
      <c r="G9" s="27">
        <v>30</v>
      </c>
      <c r="H9" s="8">
        <v>3.1578947368421053</v>
      </c>
      <c r="I9" s="8">
        <v>186326.9</v>
      </c>
      <c r="J9" s="8">
        <v>12785.5</v>
      </c>
      <c r="K9" s="8">
        <v>6.861864819304136</v>
      </c>
      <c r="L9" s="8">
        <v>6191.3</v>
      </c>
      <c r="M9" s="8">
        <v>0</v>
      </c>
      <c r="N9" s="8"/>
    </row>
    <row r="10" spans="1:14" s="35" customFormat="1" ht="27">
      <c r="A10" s="33">
        <v>4</v>
      </c>
      <c r="B10" s="36" t="s">
        <v>3</v>
      </c>
      <c r="C10" s="6">
        <f t="shared" si="0"/>
        <v>651800</v>
      </c>
      <c r="D10" s="6">
        <f t="shared" si="1"/>
        <v>14819.6</v>
      </c>
      <c r="E10" s="6">
        <f t="shared" si="2"/>
        <v>2.27364222154035</v>
      </c>
      <c r="F10" s="27">
        <v>302813.8</v>
      </c>
      <c r="G10" s="27">
        <v>1481</v>
      </c>
      <c r="H10" s="8">
        <v>0.4890794276879059</v>
      </c>
      <c r="I10" s="8">
        <v>348986.2</v>
      </c>
      <c r="J10" s="8">
        <v>13338.6</v>
      </c>
      <c r="K10" s="8">
        <v>3.8220995557990545</v>
      </c>
      <c r="L10" s="8">
        <v>0</v>
      </c>
      <c r="M10" s="8">
        <v>0</v>
      </c>
      <c r="N10" s="8" t="e">
        <f>M10/L10*100</f>
        <v>#DIV/0!</v>
      </c>
    </row>
    <row r="11" spans="1:14" s="35" customFormat="1" ht="27">
      <c r="A11" s="33">
        <v>5</v>
      </c>
      <c r="B11" s="36" t="s">
        <v>0</v>
      </c>
      <c r="C11" s="6">
        <f t="shared" si="0"/>
        <v>160077.2</v>
      </c>
      <c r="D11" s="6">
        <f t="shared" si="1"/>
        <v>0</v>
      </c>
      <c r="E11" s="6">
        <f t="shared" si="2"/>
        <v>0</v>
      </c>
      <c r="F11" s="27">
        <v>7976.2</v>
      </c>
      <c r="G11" s="27">
        <v>0</v>
      </c>
      <c r="H11" s="8">
        <v>0</v>
      </c>
      <c r="I11" s="8">
        <v>152101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s="35" customFormat="1" ht="13.5">
      <c r="A12" s="33">
        <v>6</v>
      </c>
      <c r="B12" s="36" t="s">
        <v>4</v>
      </c>
      <c r="C12" s="6">
        <f t="shared" si="0"/>
        <v>106625.6</v>
      </c>
      <c r="D12" s="6">
        <f t="shared" si="1"/>
        <v>13578.199999999999</v>
      </c>
      <c r="E12" s="6">
        <f t="shared" si="2"/>
        <v>12.734465269128611</v>
      </c>
      <c r="F12" s="27">
        <v>106625.6</v>
      </c>
      <c r="G12" s="27">
        <v>13578.199999999999</v>
      </c>
      <c r="H12" s="8">
        <v>12.734465269128611</v>
      </c>
      <c r="I12" s="8">
        <v>0</v>
      </c>
      <c r="J12" s="8">
        <v>0</v>
      </c>
      <c r="K12" s="8" t="s">
        <v>77</v>
      </c>
      <c r="L12" s="8">
        <v>0</v>
      </c>
      <c r="M12" s="8">
        <v>0</v>
      </c>
      <c r="N12" s="8"/>
    </row>
    <row r="13" spans="1:14" s="35" customFormat="1" ht="13.5">
      <c r="A13" s="33">
        <v>7</v>
      </c>
      <c r="B13" s="36" t="s">
        <v>5</v>
      </c>
      <c r="C13" s="6">
        <f t="shared" si="0"/>
        <v>71050.1</v>
      </c>
      <c r="D13" s="6">
        <f t="shared" si="1"/>
        <v>13600.9</v>
      </c>
      <c r="E13" s="6">
        <f t="shared" si="2"/>
        <v>19.14268945434278</v>
      </c>
      <c r="F13" s="27">
        <v>66719.7</v>
      </c>
      <c r="G13" s="27">
        <v>12558.7</v>
      </c>
      <c r="H13" s="8">
        <v>18.823076242848817</v>
      </c>
      <c r="I13" s="8">
        <v>431.6</v>
      </c>
      <c r="J13" s="8">
        <v>83.4</v>
      </c>
      <c r="K13" s="8">
        <v>19.32344763670065</v>
      </c>
      <c r="L13" s="8">
        <v>3898.8</v>
      </c>
      <c r="M13" s="8">
        <v>958.8</v>
      </c>
      <c r="N13" s="8">
        <v>0</v>
      </c>
    </row>
    <row r="14" spans="1:14" s="35" customFormat="1" ht="27">
      <c r="A14" s="33">
        <v>8</v>
      </c>
      <c r="B14" s="36" t="s">
        <v>6</v>
      </c>
      <c r="C14" s="6">
        <f t="shared" si="0"/>
        <v>111536.09999999999</v>
      </c>
      <c r="D14" s="6">
        <f t="shared" si="1"/>
        <v>8746</v>
      </c>
      <c r="E14" s="6">
        <f t="shared" si="2"/>
        <v>7.841407400832557</v>
      </c>
      <c r="F14" s="27">
        <v>71407.7</v>
      </c>
      <c r="G14" s="27">
        <v>8570.6</v>
      </c>
      <c r="H14" s="8">
        <v>12.002347085818476</v>
      </c>
      <c r="I14" s="8">
        <v>40128.399999999994</v>
      </c>
      <c r="J14" s="8">
        <v>175.4</v>
      </c>
      <c r="K14" s="8">
        <v>0.437096918890362</v>
      </c>
      <c r="L14" s="8">
        <v>0</v>
      </c>
      <c r="M14" s="8">
        <v>0</v>
      </c>
      <c r="N14" s="8"/>
    </row>
    <row r="15" spans="1:14" ht="27">
      <c r="A15" s="5">
        <v>9</v>
      </c>
      <c r="B15" s="7" t="s">
        <v>11</v>
      </c>
      <c r="C15" s="6">
        <f t="shared" si="0"/>
        <v>5717.7</v>
      </c>
      <c r="D15" s="6">
        <f t="shared" si="1"/>
        <v>888.9</v>
      </c>
      <c r="E15" s="6">
        <f t="shared" si="2"/>
        <v>15.546460989558739</v>
      </c>
      <c r="F15" s="27">
        <v>5717.7</v>
      </c>
      <c r="G15" s="27">
        <v>888.9</v>
      </c>
      <c r="H15" s="8">
        <v>1.7489549993878657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ht="27">
      <c r="A16" s="5">
        <v>10</v>
      </c>
      <c r="B16" s="7" t="s">
        <v>27</v>
      </c>
      <c r="C16" s="6">
        <f t="shared" si="0"/>
        <v>350</v>
      </c>
      <c r="D16" s="6">
        <f t="shared" si="1"/>
        <v>0</v>
      </c>
      <c r="E16" s="6">
        <f t="shared" si="2"/>
        <v>0</v>
      </c>
      <c r="F16" s="27">
        <v>350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 t="s">
        <v>77</v>
      </c>
    </row>
    <row r="17" spans="1:14" ht="13.5">
      <c r="A17" s="5">
        <v>11</v>
      </c>
      <c r="B17" s="7" t="s">
        <v>15</v>
      </c>
      <c r="C17" s="6">
        <f t="shared" si="0"/>
        <v>12910.9</v>
      </c>
      <c r="D17" s="6">
        <f t="shared" si="1"/>
        <v>1533.8</v>
      </c>
      <c r="E17" s="6">
        <f t="shared" si="2"/>
        <v>11.879884438730064</v>
      </c>
      <c r="F17" s="27">
        <v>12910.9</v>
      </c>
      <c r="G17" s="8">
        <v>1533.8</v>
      </c>
      <c r="H17" s="8">
        <f>G17/F17*100</f>
        <v>11.879884438730064</v>
      </c>
      <c r="I17" s="8"/>
      <c r="J17" s="8"/>
      <c r="K17" s="8"/>
      <c r="L17" s="8"/>
      <c r="M17" s="8"/>
      <c r="N17" s="8"/>
    </row>
    <row r="18" spans="1:14" ht="33" customHeight="1">
      <c r="A18" s="5">
        <v>12</v>
      </c>
      <c r="B18" s="7" t="s">
        <v>55</v>
      </c>
      <c r="C18" s="6">
        <f t="shared" si="0"/>
        <v>5190</v>
      </c>
      <c r="D18" s="6">
        <f t="shared" si="1"/>
        <v>466.2</v>
      </c>
      <c r="E18" s="6">
        <f t="shared" si="2"/>
        <v>8.982658959537572</v>
      </c>
      <c r="F18" s="27">
        <v>5190</v>
      </c>
      <c r="G18" s="27">
        <v>466.2</v>
      </c>
      <c r="H18" s="8">
        <v>0</v>
      </c>
      <c r="I18" s="8"/>
      <c r="J18" s="8"/>
      <c r="K18" s="8"/>
      <c r="L18" s="8"/>
      <c r="M18" s="8"/>
      <c r="N18" s="8"/>
    </row>
    <row r="19" spans="1:14" ht="27">
      <c r="A19" s="5">
        <v>13</v>
      </c>
      <c r="B19" s="7" t="s">
        <v>48</v>
      </c>
      <c r="C19" s="6">
        <f t="shared" si="0"/>
        <v>8940.2</v>
      </c>
      <c r="D19" s="6">
        <f t="shared" si="1"/>
        <v>1206.3</v>
      </c>
      <c r="E19" s="6">
        <f t="shared" si="2"/>
        <v>13.492986734077537</v>
      </c>
      <c r="F19" s="27">
        <v>8940.2</v>
      </c>
      <c r="G19" s="27">
        <v>1206.3</v>
      </c>
      <c r="H19" s="8">
        <v>13.492986734077537</v>
      </c>
      <c r="I19" s="8"/>
      <c r="J19" s="8"/>
      <c r="K19" s="8"/>
      <c r="L19" s="8"/>
      <c r="M19" s="8"/>
      <c r="N19" s="8"/>
    </row>
    <row r="20" spans="1:14" ht="13.5">
      <c r="A20" s="5">
        <v>14</v>
      </c>
      <c r="B20" s="7" t="s">
        <v>25</v>
      </c>
      <c r="C20" s="6">
        <f t="shared" si="0"/>
        <v>897.7</v>
      </c>
      <c r="D20" s="6">
        <f t="shared" si="1"/>
        <v>107.3</v>
      </c>
      <c r="E20" s="6">
        <f t="shared" si="2"/>
        <v>11.952768185362594</v>
      </c>
      <c r="F20" s="27">
        <v>897.7</v>
      </c>
      <c r="G20" s="27">
        <v>107.3</v>
      </c>
      <c r="H20" s="8">
        <v>11.952768185362594</v>
      </c>
      <c r="I20" s="8"/>
      <c r="J20" s="8"/>
      <c r="K20" s="8"/>
      <c r="L20" s="8"/>
      <c r="M20" s="8"/>
      <c r="N20" s="8"/>
    </row>
    <row r="21" spans="1:14" ht="31.5" customHeight="1">
      <c r="A21" s="5">
        <v>15</v>
      </c>
      <c r="B21" s="7" t="s">
        <v>49</v>
      </c>
      <c r="C21" s="6">
        <f t="shared" si="0"/>
        <v>4540</v>
      </c>
      <c r="D21" s="6">
        <f t="shared" si="1"/>
        <v>1196.6</v>
      </c>
      <c r="E21" s="6">
        <f t="shared" si="2"/>
        <v>26.356828193832598</v>
      </c>
      <c r="F21" s="27">
        <v>4540</v>
      </c>
      <c r="G21" s="27">
        <v>1196.6</v>
      </c>
      <c r="H21" s="8">
        <v>4.182819383259912</v>
      </c>
      <c r="I21" s="8"/>
      <c r="J21" s="8"/>
      <c r="K21" s="8"/>
      <c r="L21" s="8"/>
      <c r="M21" s="8"/>
      <c r="N21" s="8"/>
    </row>
    <row r="22" spans="1:14" ht="27">
      <c r="A22" s="5">
        <v>16</v>
      </c>
      <c r="B22" s="7" t="s">
        <v>37</v>
      </c>
      <c r="C22" s="6">
        <f t="shared" si="0"/>
        <v>7000</v>
      </c>
      <c r="D22" s="6">
        <f t="shared" si="1"/>
        <v>1750</v>
      </c>
      <c r="E22" s="6">
        <f t="shared" si="2"/>
        <v>25</v>
      </c>
      <c r="F22" s="27">
        <v>7000</v>
      </c>
      <c r="G22" s="27">
        <v>1750</v>
      </c>
      <c r="H22" s="8">
        <v>0</v>
      </c>
      <c r="I22" s="8"/>
      <c r="J22" s="8"/>
      <c r="K22" s="8"/>
      <c r="L22" s="8"/>
      <c r="M22" s="8"/>
      <c r="N22" s="8"/>
    </row>
    <row r="23" spans="1:14" ht="41.25">
      <c r="A23" s="5">
        <v>17</v>
      </c>
      <c r="B23" s="7" t="s">
        <v>56</v>
      </c>
      <c r="C23" s="6">
        <f t="shared" si="0"/>
        <v>22912.7</v>
      </c>
      <c r="D23" s="6">
        <f t="shared" si="1"/>
        <v>124.2</v>
      </c>
      <c r="E23" s="6">
        <f t="shared" si="2"/>
        <v>0.5420574615824412</v>
      </c>
      <c r="F23" s="27"/>
      <c r="G23" s="27"/>
      <c r="H23" s="8"/>
      <c r="I23" s="8">
        <v>22912.7</v>
      </c>
      <c r="J23" s="27">
        <v>124.2</v>
      </c>
      <c r="K23" s="8">
        <f>J23/I23*100</f>
        <v>0.5420574615824412</v>
      </c>
      <c r="L23" s="8"/>
      <c r="M23" s="8"/>
      <c r="N23" s="8"/>
    </row>
    <row r="24" spans="1:14" s="12" customFormat="1" ht="13.5">
      <c r="A24" s="9"/>
      <c r="B24" s="10" t="s">
        <v>36</v>
      </c>
      <c r="C24" s="11">
        <f>SUM(C7:C23)</f>
        <v>2986776.6000000015</v>
      </c>
      <c r="D24" s="11">
        <f>SUM(D7:D23)</f>
        <v>330571.5</v>
      </c>
      <c r="E24" s="11">
        <f>D24/C24*100</f>
        <v>11.067834802241313</v>
      </c>
      <c r="F24" s="11">
        <f>SUM(F7:F23)</f>
        <v>1079905.5999999996</v>
      </c>
      <c r="G24" s="11">
        <f>SUM(G7:G23)</f>
        <v>117073.1</v>
      </c>
      <c r="H24" s="11">
        <f>G24/F24*100</f>
        <v>10.84104943987697</v>
      </c>
      <c r="I24" s="11">
        <f>SUM(I7:I23)</f>
        <v>1807425.4999999998</v>
      </c>
      <c r="J24" s="11">
        <f>SUM(J7:J23)</f>
        <v>190396.9</v>
      </c>
      <c r="K24" s="11">
        <f>J24/I24*100</f>
        <v>10.53414926369026</v>
      </c>
      <c r="L24" s="11">
        <f>SUM(L7:L22)</f>
        <v>99445.50000000001</v>
      </c>
      <c r="M24" s="11">
        <f>SUM(M7:M22)</f>
        <v>23101.5</v>
      </c>
      <c r="N24" s="11">
        <f>M24/L24*100</f>
        <v>23.230312080486293</v>
      </c>
    </row>
    <row r="25" spans="1:14" ht="18.75" customHeight="1">
      <c r="A25" s="57" t="s">
        <v>14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s="42" customFormat="1" ht="13.5">
      <c r="A26" s="37">
        <v>18</v>
      </c>
      <c r="B26" s="38" t="s">
        <v>2</v>
      </c>
      <c r="C26" s="6">
        <f aca="true" t="shared" si="3" ref="C26:D36">F26+I26+L26</f>
        <v>16043.5</v>
      </c>
      <c r="D26" s="6">
        <f t="shared" si="3"/>
        <v>100.2</v>
      </c>
      <c r="E26" s="63">
        <f>D26/C26*100</f>
        <v>0.6245519992520335</v>
      </c>
      <c r="F26" s="39">
        <v>7936.1</v>
      </c>
      <c r="G26" s="39">
        <v>100.2</v>
      </c>
      <c r="H26" s="39">
        <f>G26/F26*100</f>
        <v>1.2625848968636988</v>
      </c>
      <c r="I26" s="40">
        <v>6709.6</v>
      </c>
      <c r="J26" s="40"/>
      <c r="K26" s="40">
        <f>J26/I26*100</f>
        <v>0</v>
      </c>
      <c r="L26" s="31">
        <v>1397.8</v>
      </c>
      <c r="M26" s="41"/>
      <c r="N26" s="40">
        <f>M26/L26*100</f>
        <v>0</v>
      </c>
    </row>
    <row r="27" spans="1:14" s="42" customFormat="1" ht="27">
      <c r="A27" s="37">
        <v>19</v>
      </c>
      <c r="B27" s="38" t="s">
        <v>3</v>
      </c>
      <c r="C27" s="6">
        <f t="shared" si="3"/>
        <v>27279.1</v>
      </c>
      <c r="D27" s="6">
        <f t="shared" si="3"/>
        <v>1841</v>
      </c>
      <c r="E27" s="63">
        <f aca="true" t="shared" si="4" ref="E27:E38">D27/C27*100</f>
        <v>6.748756373927292</v>
      </c>
      <c r="F27" s="39">
        <v>23466.3</v>
      </c>
      <c r="G27" s="43">
        <v>1841</v>
      </c>
      <c r="H27" s="39">
        <f aca="true" t="shared" si="5" ref="H27:H37">G27/F27*100</f>
        <v>7.845293037249163</v>
      </c>
      <c r="I27" s="40">
        <v>3812.8</v>
      </c>
      <c r="J27" s="40"/>
      <c r="K27" s="40">
        <f>J27/I27*100</f>
        <v>0</v>
      </c>
      <c r="L27" s="31"/>
      <c r="M27" s="41"/>
      <c r="N27" s="40"/>
    </row>
    <row r="28" spans="1:14" s="42" customFormat="1" ht="27">
      <c r="A28" s="37">
        <v>20</v>
      </c>
      <c r="B28" s="38" t="s">
        <v>0</v>
      </c>
      <c r="C28" s="6">
        <f t="shared" si="3"/>
        <v>105579.5</v>
      </c>
      <c r="D28" s="6">
        <f t="shared" si="3"/>
        <v>9665.1</v>
      </c>
      <c r="E28" s="63">
        <f t="shared" si="4"/>
        <v>9.154333937933028</v>
      </c>
      <c r="F28" s="39">
        <v>85286.5</v>
      </c>
      <c r="G28" s="44">
        <v>9665.1</v>
      </c>
      <c r="H28" s="39">
        <f t="shared" si="5"/>
        <v>11.332508661980501</v>
      </c>
      <c r="I28" s="40">
        <v>20293</v>
      </c>
      <c r="J28" s="40"/>
      <c r="K28" s="40">
        <f>J28/I28*100</f>
        <v>0</v>
      </c>
      <c r="L28" s="41"/>
      <c r="M28" s="41"/>
      <c r="N28" s="40"/>
    </row>
    <row r="29" spans="1:14" s="42" customFormat="1" ht="13.5">
      <c r="A29" s="37">
        <v>21</v>
      </c>
      <c r="B29" s="38" t="s">
        <v>4</v>
      </c>
      <c r="C29" s="6">
        <f t="shared" si="3"/>
        <v>11026.3</v>
      </c>
      <c r="D29" s="6">
        <f t="shared" si="3"/>
        <v>1702.8</v>
      </c>
      <c r="E29" s="63">
        <f t="shared" si="4"/>
        <v>15.44307700679285</v>
      </c>
      <c r="F29" s="39">
        <v>11026.3</v>
      </c>
      <c r="G29" s="43">
        <v>1702.8</v>
      </c>
      <c r="H29" s="39">
        <f t="shared" si="5"/>
        <v>15.44307700679285</v>
      </c>
      <c r="I29" s="40"/>
      <c r="J29" s="40"/>
      <c r="K29" s="40"/>
      <c r="L29" s="31"/>
      <c r="M29" s="41"/>
      <c r="N29" s="40"/>
    </row>
    <row r="30" spans="1:14" s="42" customFormat="1" ht="13.5">
      <c r="A30" s="37">
        <v>22</v>
      </c>
      <c r="B30" s="38" t="s">
        <v>5</v>
      </c>
      <c r="C30" s="6">
        <f t="shared" si="3"/>
        <v>64458.9</v>
      </c>
      <c r="D30" s="6">
        <f t="shared" si="3"/>
        <v>9634.6</v>
      </c>
      <c r="E30" s="63">
        <f t="shared" si="4"/>
        <v>14.946888637565953</v>
      </c>
      <c r="F30" s="39">
        <v>63892.6</v>
      </c>
      <c r="G30" s="43">
        <v>9634.6</v>
      </c>
      <c r="H30" s="39">
        <f t="shared" si="5"/>
        <v>15.079367563692822</v>
      </c>
      <c r="I30" s="40">
        <v>566.3</v>
      </c>
      <c r="J30" s="40"/>
      <c r="K30" s="40">
        <f>J30/I30*100</f>
        <v>0</v>
      </c>
      <c r="L30" s="31"/>
      <c r="M30" s="31"/>
      <c r="N30" s="40"/>
    </row>
    <row r="31" spans="1:14" s="42" customFormat="1" ht="27">
      <c r="A31" s="37">
        <v>23</v>
      </c>
      <c r="B31" s="38" t="s">
        <v>6</v>
      </c>
      <c r="C31" s="6">
        <f t="shared" si="3"/>
        <v>100</v>
      </c>
      <c r="D31" s="6">
        <f t="shared" si="3"/>
        <v>60</v>
      </c>
      <c r="E31" s="63">
        <f t="shared" si="4"/>
        <v>60</v>
      </c>
      <c r="F31" s="54">
        <v>100</v>
      </c>
      <c r="G31" s="55">
        <v>60</v>
      </c>
      <c r="H31" s="39">
        <f t="shared" si="5"/>
        <v>60</v>
      </c>
      <c r="I31" s="40"/>
      <c r="J31" s="40"/>
      <c r="K31" s="40"/>
      <c r="L31" s="31"/>
      <c r="M31" s="41"/>
      <c r="N31" s="45"/>
    </row>
    <row r="32" spans="1:14" s="35" customFormat="1" ht="27">
      <c r="A32" s="37">
        <v>24</v>
      </c>
      <c r="B32" s="38" t="s">
        <v>11</v>
      </c>
      <c r="C32" s="6">
        <f t="shared" si="3"/>
        <v>664</v>
      </c>
      <c r="D32" s="6">
        <f t="shared" si="3"/>
        <v>0</v>
      </c>
      <c r="E32" s="63">
        <f t="shared" si="4"/>
        <v>0</v>
      </c>
      <c r="F32" s="54">
        <v>664</v>
      </c>
      <c r="G32" s="55"/>
      <c r="H32" s="39">
        <f t="shared" si="5"/>
        <v>0</v>
      </c>
      <c r="I32" s="40"/>
      <c r="J32" s="40"/>
      <c r="K32" s="40"/>
      <c r="L32" s="31"/>
      <c r="M32" s="41"/>
      <c r="N32" s="45"/>
    </row>
    <row r="33" spans="1:14" s="35" customFormat="1" ht="13.5">
      <c r="A33" s="37">
        <v>25</v>
      </c>
      <c r="B33" s="38" t="s">
        <v>15</v>
      </c>
      <c r="C33" s="6">
        <f t="shared" si="3"/>
        <v>605</v>
      </c>
      <c r="D33" s="6">
        <f t="shared" si="3"/>
        <v>89.2</v>
      </c>
      <c r="E33" s="63">
        <f t="shared" si="4"/>
        <v>14.743801652892563</v>
      </c>
      <c r="F33" s="54">
        <v>605</v>
      </c>
      <c r="G33" s="55">
        <v>89.2</v>
      </c>
      <c r="H33" s="39">
        <f t="shared" si="5"/>
        <v>14.743801652892563</v>
      </c>
      <c r="I33" s="40"/>
      <c r="J33" s="40"/>
      <c r="K33" s="40"/>
      <c r="L33" s="31"/>
      <c r="M33" s="41"/>
      <c r="N33" s="45"/>
    </row>
    <row r="34" spans="1:14" s="35" customFormat="1" ht="13.5">
      <c r="A34" s="37">
        <v>26</v>
      </c>
      <c r="B34" s="38" t="s">
        <v>8</v>
      </c>
      <c r="C34" s="6">
        <f>F34+I34+L34</f>
        <v>1250</v>
      </c>
      <c r="D34" s="6">
        <f t="shared" si="3"/>
        <v>217.1</v>
      </c>
      <c r="E34" s="63">
        <f t="shared" si="4"/>
        <v>17.368</v>
      </c>
      <c r="F34" s="54">
        <v>1250</v>
      </c>
      <c r="G34" s="55">
        <v>217.1</v>
      </c>
      <c r="H34" s="39">
        <f t="shared" si="5"/>
        <v>17.368</v>
      </c>
      <c r="I34" s="40"/>
      <c r="J34" s="40"/>
      <c r="K34" s="40"/>
      <c r="L34" s="31"/>
      <c r="M34" s="41"/>
      <c r="N34" s="45"/>
    </row>
    <row r="35" spans="1:14" s="35" customFormat="1" ht="27">
      <c r="A35" s="37">
        <v>27</v>
      </c>
      <c r="B35" s="38" t="s">
        <v>62</v>
      </c>
      <c r="C35" s="6">
        <f>F35+I35+L35</f>
        <v>2298.5</v>
      </c>
      <c r="D35" s="6">
        <f t="shared" si="3"/>
        <v>77.7</v>
      </c>
      <c r="E35" s="63">
        <f t="shared" si="4"/>
        <v>3.3804655209919514</v>
      </c>
      <c r="F35" s="54">
        <v>2298.5</v>
      </c>
      <c r="G35" s="55">
        <v>77.7</v>
      </c>
      <c r="H35" s="39">
        <f t="shared" si="5"/>
        <v>3.3804655209919514</v>
      </c>
      <c r="I35" s="40"/>
      <c r="J35" s="40"/>
      <c r="K35" s="40"/>
      <c r="L35" s="31"/>
      <c r="M35" s="41"/>
      <c r="N35" s="45"/>
    </row>
    <row r="36" spans="1:14" s="35" customFormat="1" ht="27">
      <c r="A36" s="37">
        <v>28</v>
      </c>
      <c r="B36" s="36" t="s">
        <v>50</v>
      </c>
      <c r="C36" s="6">
        <f t="shared" si="3"/>
        <v>90722.3</v>
      </c>
      <c r="D36" s="6">
        <f t="shared" si="3"/>
        <v>405</v>
      </c>
      <c r="E36" s="63">
        <f t="shared" si="4"/>
        <v>0.4464172535308297</v>
      </c>
      <c r="F36" s="54">
        <v>10737.3</v>
      </c>
      <c r="G36" s="55">
        <v>405</v>
      </c>
      <c r="H36" s="39">
        <f t="shared" si="5"/>
        <v>3.7718979631750997</v>
      </c>
      <c r="I36" s="40">
        <v>79985</v>
      </c>
      <c r="J36" s="40"/>
      <c r="K36" s="40">
        <f>J36/I36*100</f>
        <v>0</v>
      </c>
      <c r="L36" s="31"/>
      <c r="M36" s="31"/>
      <c r="N36" s="40" t="e">
        <f>M36/L36*100</f>
        <v>#DIV/0!</v>
      </c>
    </row>
    <row r="37" spans="1:14" s="35" customFormat="1" ht="27">
      <c r="A37" s="37">
        <v>29</v>
      </c>
      <c r="B37" s="36" t="s">
        <v>52</v>
      </c>
      <c r="C37" s="6">
        <f>F37+I37+L37</f>
        <v>1300</v>
      </c>
      <c r="D37" s="6">
        <f>G37+J37+M37</f>
        <v>395.6</v>
      </c>
      <c r="E37" s="63">
        <f>D37/C37*100</f>
        <v>30.430769230769233</v>
      </c>
      <c r="F37" s="54">
        <v>1300</v>
      </c>
      <c r="G37" s="55">
        <v>395.6</v>
      </c>
      <c r="H37" s="39">
        <f t="shared" si="5"/>
        <v>30.430769230769233</v>
      </c>
      <c r="I37" s="40"/>
      <c r="J37" s="40"/>
      <c r="K37" s="40"/>
      <c r="L37" s="31"/>
      <c r="M37" s="41"/>
      <c r="N37" s="40"/>
    </row>
    <row r="38" spans="1:14" s="12" customFormat="1" ht="20.25" customHeight="1">
      <c r="A38" s="13"/>
      <c r="B38" s="14" t="s">
        <v>1</v>
      </c>
      <c r="C38" s="56">
        <f>SUM(C26:C37)</f>
        <v>321327.1</v>
      </c>
      <c r="D38" s="56">
        <f>SUM(D26:D37)</f>
        <v>24188.3</v>
      </c>
      <c r="E38" s="64">
        <f t="shared" si="4"/>
        <v>7.527625276548415</v>
      </c>
      <c r="F38" s="24">
        <f>SUM(F26:F37)</f>
        <v>208562.59999999998</v>
      </c>
      <c r="G38" s="24">
        <f>SUM(G26:G37)</f>
        <v>24188.3</v>
      </c>
      <c r="H38" s="24">
        <f>G38/F38*100</f>
        <v>11.59762104998691</v>
      </c>
      <c r="I38" s="24">
        <f>SUM(I26:I36)</f>
        <v>111366.7</v>
      </c>
      <c r="J38" s="24">
        <f>SUM(J26:J36)</f>
        <v>0</v>
      </c>
      <c r="K38" s="25">
        <f>J38/I38*100</f>
        <v>0</v>
      </c>
      <c r="L38" s="24">
        <f>SUM(L26:L36)</f>
        <v>1397.8</v>
      </c>
      <c r="M38" s="24">
        <f>SUM(M26:M36)</f>
        <v>0</v>
      </c>
      <c r="N38" s="26">
        <f>M38/L38*100</f>
        <v>0</v>
      </c>
    </row>
    <row r="39" spans="1:14" ht="21.75" customHeight="1">
      <c r="A39" s="57" t="s">
        <v>17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s="35" customFormat="1" ht="13.5">
      <c r="A40" s="37">
        <v>30</v>
      </c>
      <c r="B40" s="46" t="s">
        <v>2</v>
      </c>
      <c r="C40" s="6">
        <f>F40+I40+L40</f>
        <v>444.2</v>
      </c>
      <c r="D40" s="6">
        <f>G40+J40+M40</f>
        <v>27</v>
      </c>
      <c r="E40" s="51">
        <f>D40/C40*100</f>
        <v>6.078343088698785</v>
      </c>
      <c r="F40" s="52">
        <v>444.2</v>
      </c>
      <c r="G40" s="52">
        <v>27</v>
      </c>
      <c r="H40" s="47">
        <f>G40/F40*100</f>
        <v>6.078343088698785</v>
      </c>
      <c r="I40" s="47"/>
      <c r="J40" s="47"/>
      <c r="K40" s="47"/>
      <c r="L40" s="47"/>
      <c r="M40" s="48"/>
      <c r="N40" s="48"/>
    </row>
    <row r="41" spans="1:14" s="35" customFormat="1" ht="13.5">
      <c r="A41" s="37">
        <v>31</v>
      </c>
      <c r="B41" s="46" t="s">
        <v>63</v>
      </c>
      <c r="C41" s="6">
        <f>F41+I41+L41</f>
        <v>15</v>
      </c>
      <c r="D41" s="6">
        <f aca="true" t="shared" si="6" ref="D41:D53">G41+J41+M41</f>
        <v>0</v>
      </c>
      <c r="E41" s="51">
        <f>D41/C41*100</f>
        <v>0</v>
      </c>
      <c r="F41" s="52">
        <v>15</v>
      </c>
      <c r="G41" s="52"/>
      <c r="H41" s="47">
        <f>G41/F41*100</f>
        <v>0</v>
      </c>
      <c r="I41" s="47"/>
      <c r="J41" s="47"/>
      <c r="K41" s="47"/>
      <c r="L41" s="47"/>
      <c r="M41" s="48"/>
      <c r="N41" s="48"/>
    </row>
    <row r="42" spans="1:14" s="35" customFormat="1" ht="27">
      <c r="A42" s="37">
        <v>32</v>
      </c>
      <c r="B42" s="46" t="s">
        <v>3</v>
      </c>
      <c r="C42" s="6">
        <f aca="true" t="shared" si="7" ref="C42:C53">F42+I42+L42</f>
        <v>11829</v>
      </c>
      <c r="D42" s="6">
        <f t="shared" si="6"/>
        <v>1122.1</v>
      </c>
      <c r="E42" s="51">
        <f aca="true" t="shared" si="8" ref="E42:E53">D42/C42*100</f>
        <v>9.48600896102798</v>
      </c>
      <c r="F42" s="52">
        <v>11829</v>
      </c>
      <c r="G42" s="52">
        <v>1122.1</v>
      </c>
      <c r="H42" s="47">
        <f aca="true" t="shared" si="9" ref="H42:H53">G42/F42*100</f>
        <v>9.48600896102798</v>
      </c>
      <c r="I42" s="47"/>
      <c r="J42" s="47"/>
      <c r="K42" s="47"/>
      <c r="L42" s="47"/>
      <c r="M42" s="48"/>
      <c r="N42" s="48"/>
    </row>
    <row r="43" spans="1:14" s="35" customFormat="1" ht="27">
      <c r="A43" s="37">
        <v>33</v>
      </c>
      <c r="B43" s="46" t="s">
        <v>0</v>
      </c>
      <c r="C43" s="6">
        <f t="shared" si="7"/>
        <v>2287.5</v>
      </c>
      <c r="D43" s="6">
        <f t="shared" si="6"/>
        <v>20.6</v>
      </c>
      <c r="E43" s="51">
        <f t="shared" si="8"/>
        <v>0.9005464480874317</v>
      </c>
      <c r="F43" s="52">
        <v>2287.5</v>
      </c>
      <c r="G43" s="53">
        <v>20.6</v>
      </c>
      <c r="H43" s="47">
        <f t="shared" si="9"/>
        <v>0.9005464480874317</v>
      </c>
      <c r="I43" s="47"/>
      <c r="J43" s="47"/>
      <c r="K43" s="47"/>
      <c r="L43" s="48"/>
      <c r="M43" s="48"/>
      <c r="N43" s="48"/>
    </row>
    <row r="44" spans="1:14" s="35" customFormat="1" ht="13.5">
      <c r="A44" s="37">
        <v>34</v>
      </c>
      <c r="B44" s="46" t="s">
        <v>4</v>
      </c>
      <c r="C44" s="6">
        <f t="shared" si="7"/>
        <v>50</v>
      </c>
      <c r="D44" s="6">
        <f t="shared" si="6"/>
        <v>0</v>
      </c>
      <c r="E44" s="51">
        <f t="shared" si="8"/>
        <v>0</v>
      </c>
      <c r="F44" s="52">
        <v>50</v>
      </c>
      <c r="G44" s="52"/>
      <c r="H44" s="47">
        <f t="shared" si="9"/>
        <v>0</v>
      </c>
      <c r="I44" s="47"/>
      <c r="J44" s="47"/>
      <c r="K44" s="47"/>
      <c r="L44" s="48"/>
      <c r="M44" s="48"/>
      <c r="N44" s="48"/>
    </row>
    <row r="45" spans="1:14" s="35" customFormat="1" ht="13.5">
      <c r="A45" s="37">
        <v>35</v>
      </c>
      <c r="B45" s="46" t="s">
        <v>5</v>
      </c>
      <c r="C45" s="6">
        <f t="shared" si="7"/>
        <v>9940</v>
      </c>
      <c r="D45" s="6">
        <f t="shared" si="6"/>
        <v>1099.8</v>
      </c>
      <c r="E45" s="51">
        <f t="shared" si="8"/>
        <v>11.064386317907445</v>
      </c>
      <c r="F45" s="52">
        <v>9940</v>
      </c>
      <c r="G45" s="52">
        <v>1099.8</v>
      </c>
      <c r="H45" s="47">
        <f t="shared" si="9"/>
        <v>11.064386317907445</v>
      </c>
      <c r="I45" s="47"/>
      <c r="J45" s="47"/>
      <c r="K45" s="47"/>
      <c r="L45" s="47"/>
      <c r="M45" s="48"/>
      <c r="N45" s="48"/>
    </row>
    <row r="46" spans="1:14" s="35" customFormat="1" ht="27">
      <c r="A46" s="37">
        <v>36</v>
      </c>
      <c r="B46" s="46" t="s">
        <v>6</v>
      </c>
      <c r="C46" s="6">
        <f t="shared" si="7"/>
        <v>15</v>
      </c>
      <c r="D46" s="6">
        <f t="shared" si="6"/>
        <v>0</v>
      </c>
      <c r="E46" s="51">
        <f t="shared" si="8"/>
        <v>0</v>
      </c>
      <c r="F46" s="52">
        <v>15</v>
      </c>
      <c r="G46" s="52"/>
      <c r="H46" s="47">
        <f t="shared" si="9"/>
        <v>0</v>
      </c>
      <c r="I46" s="47"/>
      <c r="J46" s="47"/>
      <c r="K46" s="47"/>
      <c r="L46" s="47"/>
      <c r="M46" s="48"/>
      <c r="N46" s="48"/>
    </row>
    <row r="47" spans="1:14" s="35" customFormat="1" ht="13.5">
      <c r="A47" s="37">
        <v>37</v>
      </c>
      <c r="B47" s="46" t="s">
        <v>7</v>
      </c>
      <c r="C47" s="6">
        <f t="shared" si="7"/>
        <v>15</v>
      </c>
      <c r="D47" s="6">
        <f t="shared" si="6"/>
        <v>0</v>
      </c>
      <c r="E47" s="51">
        <f t="shared" si="8"/>
        <v>0</v>
      </c>
      <c r="F47" s="52">
        <v>15</v>
      </c>
      <c r="G47" s="52"/>
      <c r="H47" s="47">
        <f t="shared" si="9"/>
        <v>0</v>
      </c>
      <c r="I47" s="47"/>
      <c r="J47" s="47"/>
      <c r="K47" s="47"/>
      <c r="L47" s="47"/>
      <c r="M47" s="48"/>
      <c r="N47" s="48"/>
    </row>
    <row r="48" spans="1:14" s="35" customFormat="1" ht="13.5">
      <c r="A48" s="37">
        <v>38</v>
      </c>
      <c r="B48" s="46" t="s">
        <v>10</v>
      </c>
      <c r="C48" s="6">
        <f t="shared" si="7"/>
        <v>20</v>
      </c>
      <c r="D48" s="6">
        <f t="shared" si="6"/>
        <v>0</v>
      </c>
      <c r="E48" s="51">
        <f t="shared" si="8"/>
        <v>0</v>
      </c>
      <c r="F48" s="52">
        <v>20</v>
      </c>
      <c r="G48" s="52"/>
      <c r="H48" s="47">
        <f t="shared" si="9"/>
        <v>0</v>
      </c>
      <c r="I48" s="47"/>
      <c r="J48" s="47"/>
      <c r="K48" s="47"/>
      <c r="L48" s="47"/>
      <c r="M48" s="48"/>
      <c r="N48" s="48"/>
    </row>
    <row r="49" spans="1:14" s="35" customFormat="1" ht="13.5">
      <c r="A49" s="37">
        <v>39</v>
      </c>
      <c r="B49" s="46" t="s">
        <v>66</v>
      </c>
      <c r="C49" s="6">
        <f t="shared" si="7"/>
        <v>15</v>
      </c>
      <c r="D49" s="6">
        <f t="shared" si="6"/>
        <v>0</v>
      </c>
      <c r="E49" s="51">
        <f t="shared" si="8"/>
        <v>0</v>
      </c>
      <c r="F49" s="52">
        <v>15</v>
      </c>
      <c r="G49" s="52"/>
      <c r="H49" s="47">
        <f t="shared" si="9"/>
        <v>0</v>
      </c>
      <c r="I49" s="47"/>
      <c r="J49" s="47"/>
      <c r="K49" s="47"/>
      <c r="L49" s="47"/>
      <c r="M49" s="48"/>
      <c r="N49" s="48" t="e">
        <f>M49/L49*100</f>
        <v>#DIV/0!</v>
      </c>
    </row>
    <row r="50" spans="1:14" s="35" customFormat="1" ht="13.5">
      <c r="A50" s="37"/>
      <c r="B50" s="46" t="s">
        <v>8</v>
      </c>
      <c r="C50" s="6">
        <f t="shared" si="7"/>
        <v>54</v>
      </c>
      <c r="D50" s="6">
        <f t="shared" si="6"/>
        <v>3</v>
      </c>
      <c r="E50" s="51">
        <f t="shared" si="8"/>
        <v>5.555555555555555</v>
      </c>
      <c r="F50" s="52">
        <v>54</v>
      </c>
      <c r="G50" s="52">
        <v>3</v>
      </c>
      <c r="H50" s="47">
        <f t="shared" si="9"/>
        <v>5.555555555555555</v>
      </c>
      <c r="I50" s="47"/>
      <c r="J50" s="47"/>
      <c r="K50" s="47"/>
      <c r="L50" s="47"/>
      <c r="M50" s="48"/>
      <c r="N50" s="48"/>
    </row>
    <row r="51" spans="1:14" s="35" customFormat="1" ht="27">
      <c r="A51" s="37"/>
      <c r="B51" s="46" t="s">
        <v>73</v>
      </c>
      <c r="C51" s="6">
        <f t="shared" si="7"/>
        <v>756</v>
      </c>
      <c r="D51" s="6">
        <f t="shared" si="6"/>
        <v>43.4</v>
      </c>
      <c r="E51" s="51">
        <f t="shared" si="8"/>
        <v>5.7407407407407405</v>
      </c>
      <c r="F51" s="52">
        <v>756</v>
      </c>
      <c r="G51" s="52">
        <v>43.4</v>
      </c>
      <c r="H51" s="47">
        <f t="shared" si="9"/>
        <v>5.7407407407407405</v>
      </c>
      <c r="I51" s="47"/>
      <c r="J51" s="47"/>
      <c r="K51" s="47"/>
      <c r="L51" s="47"/>
      <c r="M51" s="48"/>
      <c r="N51" s="48"/>
    </row>
    <row r="52" spans="1:14" s="35" customFormat="1" ht="13.5">
      <c r="A52" s="37"/>
      <c r="B52" s="46" t="s">
        <v>74</v>
      </c>
      <c r="C52" s="6">
        <f t="shared" si="7"/>
        <v>60</v>
      </c>
      <c r="D52" s="6">
        <f t="shared" si="6"/>
        <v>0</v>
      </c>
      <c r="E52" s="51">
        <f t="shared" si="8"/>
        <v>0</v>
      </c>
      <c r="F52" s="52">
        <v>60</v>
      </c>
      <c r="G52" s="52"/>
      <c r="H52" s="47">
        <f t="shared" si="9"/>
        <v>0</v>
      </c>
      <c r="I52" s="47"/>
      <c r="J52" s="47"/>
      <c r="K52" s="47"/>
      <c r="L52" s="47"/>
      <c r="M52" s="48"/>
      <c r="N52" s="48"/>
    </row>
    <row r="53" spans="1:14" s="35" customFormat="1" ht="27">
      <c r="A53" s="37"/>
      <c r="B53" s="46" t="s">
        <v>75</v>
      </c>
      <c r="C53" s="6">
        <f t="shared" si="7"/>
        <v>300</v>
      </c>
      <c r="D53" s="6">
        <f t="shared" si="6"/>
        <v>0</v>
      </c>
      <c r="E53" s="51">
        <f t="shared" si="8"/>
        <v>0</v>
      </c>
      <c r="F53" s="52">
        <v>300</v>
      </c>
      <c r="G53" s="52"/>
      <c r="H53" s="47">
        <f t="shared" si="9"/>
        <v>0</v>
      </c>
      <c r="I53" s="47"/>
      <c r="J53" s="47"/>
      <c r="K53" s="47"/>
      <c r="L53" s="47"/>
      <c r="M53" s="48"/>
      <c r="N53" s="48"/>
    </row>
    <row r="54" spans="1:14" s="12" customFormat="1" ht="21" customHeight="1">
      <c r="A54" s="13"/>
      <c r="B54" s="14" t="s">
        <v>1</v>
      </c>
      <c r="C54" s="15">
        <f>SUM(C40:C53)</f>
        <v>25800.7</v>
      </c>
      <c r="D54" s="15">
        <f>SUM(D40:D53)</f>
        <v>2315.9</v>
      </c>
      <c r="E54" s="16">
        <f>D54/C54*100</f>
        <v>8.976113051196286</v>
      </c>
      <c r="F54" s="15">
        <f>SUM(F40:F49)</f>
        <v>24630.7</v>
      </c>
      <c r="G54" s="15">
        <f>SUM(G40:G53)</f>
        <v>2315.9</v>
      </c>
      <c r="H54" s="15">
        <f>G54/F54*100</f>
        <v>9.402493635990856</v>
      </c>
      <c r="I54" s="15">
        <f>SUM(I40:I49)</f>
        <v>0</v>
      </c>
      <c r="J54" s="15">
        <f>SUM(J40:J49)</f>
        <v>0</v>
      </c>
      <c r="K54" s="15">
        <v>0</v>
      </c>
      <c r="L54" s="15">
        <f>L49</f>
        <v>0</v>
      </c>
      <c r="M54" s="15">
        <f>M49</f>
        <v>0</v>
      </c>
      <c r="N54" s="15" t="e">
        <f>N49</f>
        <v>#DIV/0!</v>
      </c>
    </row>
    <row r="55" spans="1:14" ht="24.75" customHeight="1">
      <c r="A55" s="57" t="s">
        <v>18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s="35" customFormat="1" ht="13.5">
      <c r="A56" s="49" t="s">
        <v>69</v>
      </c>
      <c r="B56" s="46" t="s">
        <v>2</v>
      </c>
      <c r="C56" s="6">
        <f>F56+I56+L56</f>
        <v>255</v>
      </c>
      <c r="D56" s="6">
        <f>G56+J56+M56</f>
        <v>65</v>
      </c>
      <c r="E56" s="51">
        <f>D56/C56*100</f>
        <v>25.49019607843137</v>
      </c>
      <c r="F56" s="52">
        <v>255</v>
      </c>
      <c r="G56" s="52">
        <v>65</v>
      </c>
      <c r="H56" s="47">
        <f>G56/F56*100</f>
        <v>25.49019607843137</v>
      </c>
      <c r="I56" s="47"/>
      <c r="J56" s="47"/>
      <c r="K56" s="47"/>
      <c r="L56" s="47"/>
      <c r="M56" s="48"/>
      <c r="N56" s="48"/>
    </row>
    <row r="57" spans="1:14" s="35" customFormat="1" ht="13.5">
      <c r="A57" s="49"/>
      <c r="B57" s="46" t="s">
        <v>63</v>
      </c>
      <c r="C57" s="6">
        <f>F57+I57+L57</f>
        <v>30</v>
      </c>
      <c r="D57" s="6">
        <f>G57+J57+M57</f>
        <v>0</v>
      </c>
      <c r="E57" s="51">
        <f>D57/C57*100</f>
        <v>0</v>
      </c>
      <c r="F57" s="52">
        <v>30</v>
      </c>
      <c r="G57" s="52"/>
      <c r="H57" s="47">
        <f>G57/F57*100</f>
        <v>0</v>
      </c>
      <c r="I57" s="47"/>
      <c r="J57" s="47"/>
      <c r="K57" s="47"/>
      <c r="L57" s="47"/>
      <c r="M57" s="48"/>
      <c r="N57" s="48"/>
    </row>
    <row r="58" spans="1:14" s="35" customFormat="1" ht="27">
      <c r="A58" s="49" t="s">
        <v>70</v>
      </c>
      <c r="B58" s="46" t="s">
        <v>3</v>
      </c>
      <c r="C58" s="6">
        <f aca="true" t="shared" si="10" ref="C58:C66">F58+I58+L58</f>
        <v>5511.5</v>
      </c>
      <c r="D58" s="6">
        <f aca="true" t="shared" si="11" ref="D58:D66">G58+J58+M58</f>
        <v>1487.8</v>
      </c>
      <c r="E58" s="51">
        <f aca="true" t="shared" si="12" ref="E58:E66">D58/C58*100</f>
        <v>26.994466116302274</v>
      </c>
      <c r="F58" s="52">
        <v>5511.5</v>
      </c>
      <c r="G58" s="52">
        <v>1487.8</v>
      </c>
      <c r="H58" s="47">
        <f aca="true" t="shared" si="13" ref="H58:H66">G58/F58*100</f>
        <v>26.994466116302274</v>
      </c>
      <c r="I58" s="47"/>
      <c r="J58" s="47"/>
      <c r="K58" s="47"/>
      <c r="L58" s="47"/>
      <c r="M58" s="48"/>
      <c r="N58" s="48"/>
    </row>
    <row r="59" spans="1:14" s="35" customFormat="1" ht="27">
      <c r="A59" s="49" t="s">
        <v>71</v>
      </c>
      <c r="B59" s="46" t="s">
        <v>0</v>
      </c>
      <c r="C59" s="6">
        <f t="shared" si="10"/>
        <v>2407.2</v>
      </c>
      <c r="D59" s="6">
        <f t="shared" si="11"/>
        <v>193.4</v>
      </c>
      <c r="E59" s="51">
        <f t="shared" si="12"/>
        <v>8.034230641409106</v>
      </c>
      <c r="F59" s="52">
        <v>2407.2</v>
      </c>
      <c r="G59" s="53">
        <v>193.4</v>
      </c>
      <c r="H59" s="47">
        <f t="shared" si="13"/>
        <v>8.034230641409106</v>
      </c>
      <c r="I59" s="47"/>
      <c r="J59" s="47"/>
      <c r="K59" s="47"/>
      <c r="L59" s="48"/>
      <c r="M59" s="48"/>
      <c r="N59" s="48"/>
    </row>
    <row r="60" spans="1:14" s="35" customFormat="1" ht="13.5">
      <c r="A60" s="49" t="s">
        <v>68</v>
      </c>
      <c r="B60" s="46" t="s">
        <v>4</v>
      </c>
      <c r="C60" s="6">
        <f t="shared" si="10"/>
        <v>65</v>
      </c>
      <c r="D60" s="6">
        <f t="shared" si="11"/>
        <v>24.8</v>
      </c>
      <c r="E60" s="51">
        <f t="shared" si="12"/>
        <v>38.15384615384615</v>
      </c>
      <c r="F60" s="52">
        <v>65</v>
      </c>
      <c r="G60" s="52">
        <v>24.8</v>
      </c>
      <c r="H60" s="47">
        <f t="shared" si="13"/>
        <v>38.15384615384615</v>
      </c>
      <c r="I60" s="47"/>
      <c r="J60" s="47"/>
      <c r="K60" s="47"/>
      <c r="L60" s="47"/>
      <c r="M60" s="48"/>
      <c r="N60" s="48"/>
    </row>
    <row r="61" spans="1:14" s="35" customFormat="1" ht="13.5">
      <c r="A61" s="49" t="s">
        <v>40</v>
      </c>
      <c r="B61" s="46" t="s">
        <v>5</v>
      </c>
      <c r="C61" s="6">
        <f t="shared" si="10"/>
        <v>16389.2</v>
      </c>
      <c r="D61" s="6">
        <f t="shared" si="11"/>
        <v>1444.8</v>
      </c>
      <c r="E61" s="51">
        <f t="shared" si="12"/>
        <v>8.81556146730774</v>
      </c>
      <c r="F61" s="52">
        <v>15709.3</v>
      </c>
      <c r="G61" s="52">
        <v>1444.8</v>
      </c>
      <c r="H61" s="47">
        <f t="shared" si="13"/>
        <v>9.197099807120622</v>
      </c>
      <c r="I61" s="47">
        <v>679.9</v>
      </c>
      <c r="J61" s="47"/>
      <c r="K61" s="47">
        <f>J61/I61*100</f>
        <v>0</v>
      </c>
      <c r="L61" s="47"/>
      <c r="M61" s="48"/>
      <c r="N61" s="48"/>
    </row>
    <row r="62" spans="1:14" s="35" customFormat="1" ht="27">
      <c r="A62" s="49"/>
      <c r="B62" s="46" t="s">
        <v>6</v>
      </c>
      <c r="C62" s="6">
        <f t="shared" si="10"/>
        <v>30</v>
      </c>
      <c r="D62" s="6">
        <f t="shared" si="11"/>
        <v>0</v>
      </c>
      <c r="E62" s="51">
        <f t="shared" si="12"/>
        <v>0</v>
      </c>
      <c r="F62" s="52">
        <v>30</v>
      </c>
      <c r="G62" s="52"/>
      <c r="H62" s="47">
        <f t="shared" si="13"/>
        <v>0</v>
      </c>
      <c r="I62" s="47"/>
      <c r="J62" s="47"/>
      <c r="K62" s="47"/>
      <c r="L62" s="47"/>
      <c r="M62" s="48"/>
      <c r="N62" s="48"/>
    </row>
    <row r="63" spans="1:14" s="35" customFormat="1" ht="13.5">
      <c r="A63" s="49"/>
      <c r="B63" s="46" t="s">
        <v>7</v>
      </c>
      <c r="C63" s="6">
        <f t="shared" si="10"/>
        <v>30</v>
      </c>
      <c r="D63" s="6">
        <f t="shared" si="11"/>
        <v>0</v>
      </c>
      <c r="E63" s="51">
        <f t="shared" si="12"/>
        <v>0</v>
      </c>
      <c r="F63" s="52">
        <v>30</v>
      </c>
      <c r="G63" s="52"/>
      <c r="H63" s="47">
        <f t="shared" si="13"/>
        <v>0</v>
      </c>
      <c r="I63" s="47"/>
      <c r="J63" s="47"/>
      <c r="K63" s="47"/>
      <c r="L63" s="47"/>
      <c r="M63" s="48"/>
      <c r="N63" s="48"/>
    </row>
    <row r="64" spans="1:14" s="35" customFormat="1" ht="13.5">
      <c r="A64" s="49" t="s">
        <v>41</v>
      </c>
      <c r="B64" s="46" t="s">
        <v>10</v>
      </c>
      <c r="C64" s="6">
        <f t="shared" si="10"/>
        <v>30</v>
      </c>
      <c r="D64" s="6">
        <f t="shared" si="11"/>
        <v>0</v>
      </c>
      <c r="E64" s="51">
        <f t="shared" si="12"/>
        <v>0</v>
      </c>
      <c r="F64" s="52">
        <v>30</v>
      </c>
      <c r="G64" s="52"/>
      <c r="H64" s="47">
        <f t="shared" si="13"/>
        <v>0</v>
      </c>
      <c r="I64" s="47"/>
      <c r="J64" s="47"/>
      <c r="K64" s="47"/>
      <c r="L64" s="47"/>
      <c r="M64" s="48"/>
      <c r="N64" s="48"/>
    </row>
    <row r="65" spans="1:14" s="35" customFormat="1" ht="13.5">
      <c r="A65" s="49" t="s">
        <v>42</v>
      </c>
      <c r="B65" s="46" t="s">
        <v>8</v>
      </c>
      <c r="C65" s="6">
        <f t="shared" si="10"/>
        <v>70</v>
      </c>
      <c r="D65" s="6">
        <f t="shared" si="11"/>
        <v>3.3</v>
      </c>
      <c r="E65" s="51">
        <f t="shared" si="12"/>
        <v>4.7142857142857135</v>
      </c>
      <c r="F65" s="52">
        <v>70</v>
      </c>
      <c r="G65" s="52">
        <v>3.3</v>
      </c>
      <c r="H65" s="47">
        <f t="shared" si="13"/>
        <v>4.7142857142857135</v>
      </c>
      <c r="I65" s="47"/>
      <c r="J65" s="47"/>
      <c r="K65" s="47"/>
      <c r="L65" s="47"/>
      <c r="M65" s="48"/>
      <c r="N65" s="48"/>
    </row>
    <row r="66" spans="1:14" s="35" customFormat="1" ht="27">
      <c r="A66" s="49"/>
      <c r="B66" s="46" t="s">
        <v>65</v>
      </c>
      <c r="C66" s="6">
        <f t="shared" si="10"/>
        <v>750</v>
      </c>
      <c r="D66" s="6">
        <f t="shared" si="11"/>
        <v>184</v>
      </c>
      <c r="E66" s="51">
        <f t="shared" si="12"/>
        <v>24.53333333333333</v>
      </c>
      <c r="F66" s="52">
        <v>750</v>
      </c>
      <c r="G66" s="52">
        <v>184</v>
      </c>
      <c r="H66" s="47">
        <f t="shared" si="13"/>
        <v>24.53333333333333</v>
      </c>
      <c r="I66" s="47"/>
      <c r="J66" s="47"/>
      <c r="K66" s="47"/>
      <c r="L66" s="47"/>
      <c r="M66" s="48"/>
      <c r="N66" s="48"/>
    </row>
    <row r="67" spans="1:14" s="12" customFormat="1" ht="18.75" customHeight="1">
      <c r="A67" s="18"/>
      <c r="B67" s="19" t="s">
        <v>1</v>
      </c>
      <c r="C67" s="15">
        <f>SUM(C56:C66)</f>
        <v>25567.9</v>
      </c>
      <c r="D67" s="15">
        <f>SUM(D56:D66)</f>
        <v>3403.1000000000004</v>
      </c>
      <c r="E67" s="16">
        <f>D67/C67*100</f>
        <v>13.310048928539302</v>
      </c>
      <c r="F67" s="15">
        <f>SUM(F56:F66)</f>
        <v>24888</v>
      </c>
      <c r="G67" s="15">
        <f>SUM(G56:G66)</f>
        <v>3403.1000000000004</v>
      </c>
      <c r="H67" s="15">
        <f>G67/F67*100</f>
        <v>13.673657987785278</v>
      </c>
      <c r="I67" s="15">
        <f>SUM(I56:I65)</f>
        <v>679.9</v>
      </c>
      <c r="J67" s="15">
        <f>SUM(J56:J65)</f>
        <v>0</v>
      </c>
      <c r="K67" s="15"/>
      <c r="L67" s="15">
        <f>SUM(L56:L65)</f>
        <v>0</v>
      </c>
      <c r="M67" s="15">
        <f>SUM(M56:M65)</f>
        <v>0</v>
      </c>
      <c r="N67" s="15">
        <v>0</v>
      </c>
    </row>
    <row r="68" spans="1:14" ht="21.75" customHeight="1">
      <c r="A68" s="59" t="s">
        <v>19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69" spans="1:14" s="35" customFormat="1" ht="25.5" customHeight="1">
      <c r="A69" s="49" t="s">
        <v>43</v>
      </c>
      <c r="B69" s="46" t="s">
        <v>2</v>
      </c>
      <c r="C69" s="6">
        <f aca="true" t="shared" si="14" ref="C69:D78">F69+I69+L69</f>
        <v>122</v>
      </c>
      <c r="D69" s="6">
        <f t="shared" si="14"/>
        <v>6</v>
      </c>
      <c r="E69" s="51">
        <f>D69/C69*100</f>
        <v>4.918032786885246</v>
      </c>
      <c r="F69" s="52">
        <v>122</v>
      </c>
      <c r="G69" s="52">
        <v>6</v>
      </c>
      <c r="H69" s="52">
        <f>G69/F69*100</f>
        <v>4.918032786885246</v>
      </c>
      <c r="I69" s="52"/>
      <c r="J69" s="52"/>
      <c r="K69" s="47"/>
      <c r="L69" s="47"/>
      <c r="M69" s="48"/>
      <c r="N69" s="48"/>
    </row>
    <row r="70" spans="1:14" s="35" customFormat="1" ht="18.75" customHeight="1">
      <c r="A70" s="49" t="s">
        <v>60</v>
      </c>
      <c r="B70" s="46" t="s">
        <v>9</v>
      </c>
      <c r="C70" s="6">
        <f t="shared" si="14"/>
        <v>15</v>
      </c>
      <c r="D70" s="6">
        <f t="shared" si="14"/>
        <v>0</v>
      </c>
      <c r="E70" s="51">
        <f aca="true" t="shared" si="15" ref="E70:E80">D70/C70*100</f>
        <v>0</v>
      </c>
      <c r="F70" s="52">
        <v>15</v>
      </c>
      <c r="G70" s="52"/>
      <c r="H70" s="52">
        <f aca="true" t="shared" si="16" ref="H70:H79">G70/F70*100</f>
        <v>0</v>
      </c>
      <c r="I70" s="52"/>
      <c r="J70" s="52"/>
      <c r="K70" s="47"/>
      <c r="L70" s="47"/>
      <c r="M70" s="48"/>
      <c r="N70" s="48"/>
    </row>
    <row r="71" spans="1:14" s="35" customFormat="1" ht="36.75" customHeight="1">
      <c r="A71" s="49" t="s">
        <v>61</v>
      </c>
      <c r="B71" s="46" t="s">
        <v>3</v>
      </c>
      <c r="C71" s="6">
        <f t="shared" si="14"/>
        <v>6528.1</v>
      </c>
      <c r="D71" s="6">
        <f t="shared" si="14"/>
        <v>1192.8</v>
      </c>
      <c r="E71" s="51">
        <f t="shared" si="15"/>
        <v>18.271778924955193</v>
      </c>
      <c r="F71" s="52">
        <v>6528.1</v>
      </c>
      <c r="G71" s="52">
        <v>1192.8</v>
      </c>
      <c r="H71" s="52">
        <f t="shared" si="16"/>
        <v>18.271778924955193</v>
      </c>
      <c r="I71" s="52"/>
      <c r="J71" s="52"/>
      <c r="K71" s="47"/>
      <c r="L71" s="47"/>
      <c r="M71" s="48"/>
      <c r="N71" s="48"/>
    </row>
    <row r="72" spans="1:14" s="35" customFormat="1" ht="36.75" customHeight="1">
      <c r="A72" s="49" t="s">
        <v>44</v>
      </c>
      <c r="B72" s="46" t="s">
        <v>0</v>
      </c>
      <c r="C72" s="6">
        <f t="shared" si="14"/>
        <v>12238.2</v>
      </c>
      <c r="D72" s="6">
        <f>G72+J72</f>
        <v>536.9</v>
      </c>
      <c r="E72" s="51">
        <f t="shared" si="15"/>
        <v>4.387083067771404</v>
      </c>
      <c r="F72" s="52">
        <v>12238.2</v>
      </c>
      <c r="G72" s="53">
        <v>536.9</v>
      </c>
      <c r="H72" s="52">
        <f t="shared" si="16"/>
        <v>4.387083067771404</v>
      </c>
      <c r="I72" s="52"/>
      <c r="J72" s="52"/>
      <c r="K72" s="47"/>
      <c r="L72" s="48"/>
      <c r="M72" s="48"/>
      <c r="N72" s="48"/>
    </row>
    <row r="73" spans="1:14" s="35" customFormat="1" ht="36.75" customHeight="1">
      <c r="A73" s="49"/>
      <c r="B73" s="46" t="s">
        <v>4</v>
      </c>
      <c r="C73" s="6">
        <f>F73+I73+L73</f>
        <v>30</v>
      </c>
      <c r="D73" s="6">
        <f>G73+J73</f>
        <v>0</v>
      </c>
      <c r="E73" s="51">
        <f>D73/C73*100</f>
        <v>0</v>
      </c>
      <c r="F73" s="52">
        <v>30</v>
      </c>
      <c r="G73" s="53"/>
      <c r="H73" s="52">
        <f t="shared" si="16"/>
        <v>0</v>
      </c>
      <c r="I73" s="52"/>
      <c r="J73" s="52"/>
      <c r="K73" s="47"/>
      <c r="L73" s="48"/>
      <c r="M73" s="48"/>
      <c r="N73" s="48"/>
    </row>
    <row r="74" spans="1:14" s="35" customFormat="1" ht="17.25" customHeight="1">
      <c r="A74" s="49" t="s">
        <v>53</v>
      </c>
      <c r="B74" s="46" t="s">
        <v>5</v>
      </c>
      <c r="C74" s="6">
        <f t="shared" si="14"/>
        <v>17608.399999999998</v>
      </c>
      <c r="D74" s="6">
        <f t="shared" si="14"/>
        <v>1914.4</v>
      </c>
      <c r="E74" s="51">
        <f t="shared" si="15"/>
        <v>10.872083778196771</v>
      </c>
      <c r="F74" s="52">
        <v>16905</v>
      </c>
      <c r="G74" s="52">
        <v>1914.4</v>
      </c>
      <c r="H74" s="52">
        <f t="shared" si="16"/>
        <v>11.324460218870156</v>
      </c>
      <c r="I74" s="52">
        <v>154.8</v>
      </c>
      <c r="J74" s="52"/>
      <c r="K74" s="52">
        <f>J74/I74*100</f>
        <v>0</v>
      </c>
      <c r="L74" s="47">
        <v>548.6</v>
      </c>
      <c r="M74" s="48"/>
      <c r="N74" s="52">
        <f>M74/L74*100</f>
        <v>0</v>
      </c>
    </row>
    <row r="75" spans="1:14" s="35" customFormat="1" ht="36.75" customHeight="1">
      <c r="A75" s="49" t="s">
        <v>54</v>
      </c>
      <c r="B75" s="46" t="s">
        <v>6</v>
      </c>
      <c r="C75" s="6">
        <f t="shared" si="14"/>
        <v>15</v>
      </c>
      <c r="D75" s="6">
        <f t="shared" si="14"/>
        <v>0</v>
      </c>
      <c r="E75" s="51">
        <f t="shared" si="15"/>
        <v>0</v>
      </c>
      <c r="F75" s="52">
        <v>15</v>
      </c>
      <c r="G75" s="52"/>
      <c r="H75" s="52">
        <f t="shared" si="16"/>
        <v>0</v>
      </c>
      <c r="I75" s="52"/>
      <c r="J75" s="52"/>
      <c r="K75" s="47"/>
      <c r="L75" s="47"/>
      <c r="M75" s="48"/>
      <c r="N75" s="48"/>
    </row>
    <row r="76" spans="1:14" s="35" customFormat="1" ht="23.25" customHeight="1">
      <c r="A76" s="49" t="s">
        <v>45</v>
      </c>
      <c r="B76" s="46" t="s">
        <v>7</v>
      </c>
      <c r="C76" s="6">
        <f t="shared" si="14"/>
        <v>10</v>
      </c>
      <c r="D76" s="6">
        <f t="shared" si="14"/>
        <v>0</v>
      </c>
      <c r="E76" s="51">
        <f t="shared" si="15"/>
        <v>0</v>
      </c>
      <c r="F76" s="52">
        <v>10</v>
      </c>
      <c r="G76" s="52"/>
      <c r="H76" s="52">
        <f t="shared" si="16"/>
        <v>0</v>
      </c>
      <c r="I76" s="52"/>
      <c r="J76" s="52"/>
      <c r="K76" s="47"/>
      <c r="L76" s="47"/>
      <c r="M76" s="48"/>
      <c r="N76" s="48"/>
    </row>
    <row r="77" spans="1:14" s="35" customFormat="1" ht="31.5" customHeight="1">
      <c r="A77" s="49" t="s">
        <v>46</v>
      </c>
      <c r="B77" s="46" t="s">
        <v>27</v>
      </c>
      <c r="C77" s="6">
        <f t="shared" si="14"/>
        <v>30</v>
      </c>
      <c r="D77" s="6">
        <f t="shared" si="14"/>
        <v>0</v>
      </c>
      <c r="E77" s="51">
        <f t="shared" si="15"/>
        <v>0</v>
      </c>
      <c r="F77" s="52">
        <v>30</v>
      </c>
      <c r="G77" s="52"/>
      <c r="H77" s="52">
        <f t="shared" si="16"/>
        <v>0</v>
      </c>
      <c r="I77" s="52"/>
      <c r="J77" s="52"/>
      <c r="K77" s="47"/>
      <c r="L77" s="47"/>
      <c r="M77" s="48"/>
      <c r="N77" s="48"/>
    </row>
    <row r="78" spans="1:14" s="35" customFormat="1" ht="22.5" customHeight="1">
      <c r="A78" s="49" t="s">
        <v>39</v>
      </c>
      <c r="B78" s="46" t="s">
        <v>8</v>
      </c>
      <c r="C78" s="6">
        <f t="shared" si="14"/>
        <v>160</v>
      </c>
      <c r="D78" s="6">
        <f t="shared" si="14"/>
        <v>5.3</v>
      </c>
      <c r="E78" s="51">
        <f t="shared" si="15"/>
        <v>3.3125</v>
      </c>
      <c r="F78" s="52">
        <v>160</v>
      </c>
      <c r="G78" s="52">
        <v>5.3</v>
      </c>
      <c r="H78" s="52">
        <f t="shared" si="16"/>
        <v>3.3125</v>
      </c>
      <c r="I78" s="52"/>
      <c r="J78" s="52"/>
      <c r="K78" s="47"/>
      <c r="L78" s="47"/>
      <c r="M78" s="48"/>
      <c r="N78" s="48"/>
    </row>
    <row r="79" spans="1:14" s="35" customFormat="1" ht="34.5" customHeight="1">
      <c r="A79" s="49" t="s">
        <v>64</v>
      </c>
      <c r="B79" s="36" t="s">
        <v>65</v>
      </c>
      <c r="C79" s="6">
        <f>F79+I79+L79</f>
        <v>790</v>
      </c>
      <c r="D79" s="6">
        <f>G79+J79+M79</f>
        <v>87.1</v>
      </c>
      <c r="E79" s="51">
        <f>D79/C79*100</f>
        <v>11.025316455696203</v>
      </c>
      <c r="F79" s="52">
        <v>790</v>
      </c>
      <c r="G79" s="52">
        <v>87.1</v>
      </c>
      <c r="H79" s="52">
        <f t="shared" si="16"/>
        <v>11.025316455696203</v>
      </c>
      <c r="I79" s="52"/>
      <c r="J79" s="52"/>
      <c r="K79" s="47"/>
      <c r="L79" s="47"/>
      <c r="M79" s="48"/>
      <c r="N79" s="48"/>
    </row>
    <row r="80" spans="1:14" s="12" customFormat="1" ht="22.5" customHeight="1">
      <c r="A80" s="18"/>
      <c r="B80" s="19" t="s">
        <v>1</v>
      </c>
      <c r="C80" s="15">
        <f>SUM(C69:C79)</f>
        <v>37546.7</v>
      </c>
      <c r="D80" s="15">
        <f>SUM(D69:D79)</f>
        <v>3742.5</v>
      </c>
      <c r="E80" s="16">
        <f t="shared" si="15"/>
        <v>9.967587031616628</v>
      </c>
      <c r="F80" s="15">
        <f>SUM(F69:F79)</f>
        <v>36843.3</v>
      </c>
      <c r="G80" s="15">
        <f>SUM(G69:G79)</f>
        <v>3742.5</v>
      </c>
      <c r="H80" s="15">
        <f>G80/F80*100</f>
        <v>10.15788488001889</v>
      </c>
      <c r="I80" s="15">
        <f>SUM(I69:I78)</f>
        <v>154.8</v>
      </c>
      <c r="J80" s="15">
        <f>SUM(J69:J78)</f>
        <v>0</v>
      </c>
      <c r="K80" s="15">
        <v>0</v>
      </c>
      <c r="L80" s="15"/>
      <c r="M80" s="17"/>
      <c r="N80" s="17"/>
    </row>
    <row r="81" spans="1:14" ht="19.5" customHeight="1">
      <c r="A81" s="57" t="s">
        <v>20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s="35" customFormat="1" ht="22.5" customHeight="1">
      <c r="A82" s="37">
        <v>58</v>
      </c>
      <c r="B82" s="38" t="s">
        <v>2</v>
      </c>
      <c r="C82" s="6">
        <f>F82+I82+L82</f>
        <v>20</v>
      </c>
      <c r="D82" s="6">
        <f>G82+J82+M82</f>
        <v>0</v>
      </c>
      <c r="E82" s="51">
        <f>D82/C82*100</f>
        <v>0</v>
      </c>
      <c r="F82" s="47">
        <v>20</v>
      </c>
      <c r="G82" s="47"/>
      <c r="H82" s="47">
        <f>G82/F82*100</f>
        <v>0</v>
      </c>
      <c r="I82" s="47"/>
      <c r="J82" s="47"/>
      <c r="K82" s="47"/>
      <c r="L82" s="47"/>
      <c r="M82" s="48"/>
      <c r="N82" s="48"/>
    </row>
    <row r="83" spans="1:14" s="35" customFormat="1" ht="30" customHeight="1">
      <c r="A83" s="37">
        <v>59</v>
      </c>
      <c r="B83" s="38" t="s">
        <v>3</v>
      </c>
      <c r="C83" s="6">
        <f aca="true" t="shared" si="17" ref="C83:D89">F83+I83+L83</f>
        <v>8836.4</v>
      </c>
      <c r="D83" s="6">
        <f t="shared" si="17"/>
        <v>200.8</v>
      </c>
      <c r="E83" s="51">
        <f aca="true" t="shared" si="18" ref="E83:E93">D83/C83*100</f>
        <v>2.2724186320220907</v>
      </c>
      <c r="F83" s="47">
        <v>2408.9</v>
      </c>
      <c r="G83" s="47">
        <v>200.8</v>
      </c>
      <c r="H83" s="47">
        <f aca="true" t="shared" si="19" ref="H83:H92">G83/F83*100</f>
        <v>8.335754908879572</v>
      </c>
      <c r="I83" s="47">
        <v>6427.5</v>
      </c>
      <c r="J83" s="47"/>
      <c r="K83" s="47">
        <f>J83/I83*100</f>
        <v>0</v>
      </c>
      <c r="L83" s="47"/>
      <c r="M83" s="48"/>
      <c r="N83" s="48"/>
    </row>
    <row r="84" spans="1:14" s="35" customFormat="1" ht="30" customHeight="1">
      <c r="A84" s="37">
        <v>60</v>
      </c>
      <c r="B84" s="38" t="s">
        <v>0</v>
      </c>
      <c r="C84" s="6">
        <f t="shared" si="17"/>
        <v>420</v>
      </c>
      <c r="D84" s="6">
        <f t="shared" si="17"/>
        <v>0</v>
      </c>
      <c r="E84" s="51">
        <f t="shared" si="18"/>
        <v>0</v>
      </c>
      <c r="F84" s="47">
        <v>420</v>
      </c>
      <c r="G84" s="47"/>
      <c r="H84" s="47">
        <f t="shared" si="19"/>
        <v>0</v>
      </c>
      <c r="I84" s="47"/>
      <c r="J84" s="47"/>
      <c r="K84" s="47"/>
      <c r="L84" s="47"/>
      <c r="M84" s="48"/>
      <c r="N84" s="48"/>
    </row>
    <row r="85" spans="1:14" s="35" customFormat="1" ht="30" customHeight="1">
      <c r="A85" s="37">
        <v>61</v>
      </c>
      <c r="B85" s="38" t="s">
        <v>51</v>
      </c>
      <c r="C85" s="6">
        <f t="shared" si="17"/>
        <v>25</v>
      </c>
      <c r="D85" s="6">
        <f t="shared" si="17"/>
        <v>0</v>
      </c>
      <c r="E85" s="51">
        <f t="shared" si="18"/>
        <v>0</v>
      </c>
      <c r="F85" s="47">
        <v>25</v>
      </c>
      <c r="G85" s="47"/>
      <c r="H85" s="47">
        <f t="shared" si="19"/>
        <v>0</v>
      </c>
      <c r="I85" s="47"/>
      <c r="J85" s="47"/>
      <c r="K85" s="47"/>
      <c r="L85" s="47"/>
      <c r="M85" s="48"/>
      <c r="N85" s="48"/>
    </row>
    <row r="86" spans="1:14" s="35" customFormat="1" ht="15.75" customHeight="1">
      <c r="A86" s="37">
        <v>62</v>
      </c>
      <c r="B86" s="38" t="s">
        <v>5</v>
      </c>
      <c r="C86" s="6">
        <f t="shared" si="17"/>
        <v>5541</v>
      </c>
      <c r="D86" s="6">
        <f t="shared" si="17"/>
        <v>593</v>
      </c>
      <c r="E86" s="51">
        <f t="shared" si="18"/>
        <v>10.702039343078866</v>
      </c>
      <c r="F86" s="47">
        <v>4994.1</v>
      </c>
      <c r="G86" s="47">
        <v>593</v>
      </c>
      <c r="H86" s="47">
        <f t="shared" si="19"/>
        <v>11.87401133337338</v>
      </c>
      <c r="I86" s="47">
        <v>546.9</v>
      </c>
      <c r="J86" s="47"/>
      <c r="K86" s="47">
        <f>J86/I86*100</f>
        <v>0</v>
      </c>
      <c r="L86" s="47"/>
      <c r="M86" s="47"/>
      <c r="N86" s="47" t="e">
        <f>M86/L86*100</f>
        <v>#DIV/0!</v>
      </c>
    </row>
    <row r="87" spans="1:14" s="35" customFormat="1" ht="15.75" customHeight="1">
      <c r="A87" s="37"/>
      <c r="B87" s="46" t="s">
        <v>6</v>
      </c>
      <c r="C87" s="6">
        <f>F87+I87+L87</f>
        <v>10</v>
      </c>
      <c r="D87" s="6">
        <f>G87+J87+M87</f>
        <v>0</v>
      </c>
      <c r="E87" s="51">
        <f aca="true" t="shared" si="20" ref="E87:E92">D87/C87*100</f>
        <v>0</v>
      </c>
      <c r="F87" s="47">
        <v>10</v>
      </c>
      <c r="G87" s="47"/>
      <c r="H87" s="47">
        <f t="shared" si="19"/>
        <v>0</v>
      </c>
      <c r="I87" s="47"/>
      <c r="J87" s="47"/>
      <c r="K87" s="47"/>
      <c r="L87" s="47"/>
      <c r="M87" s="47"/>
      <c r="N87" s="47"/>
    </row>
    <row r="88" spans="1:14" s="35" customFormat="1" ht="15.75" customHeight="1">
      <c r="A88" s="37"/>
      <c r="B88" s="46" t="s">
        <v>7</v>
      </c>
      <c r="C88" s="6">
        <f>F88+I88+L88</f>
        <v>10</v>
      </c>
      <c r="D88" s="6">
        <f>G88+J88+M88</f>
        <v>0</v>
      </c>
      <c r="E88" s="51">
        <f t="shared" si="20"/>
        <v>0</v>
      </c>
      <c r="F88" s="47">
        <v>10</v>
      </c>
      <c r="G88" s="47"/>
      <c r="H88" s="47">
        <f t="shared" si="19"/>
        <v>0</v>
      </c>
      <c r="I88" s="47"/>
      <c r="J88" s="47"/>
      <c r="K88" s="47"/>
      <c r="L88" s="47"/>
      <c r="M88" s="47"/>
      <c r="N88" s="47"/>
    </row>
    <row r="89" spans="1:14" s="35" customFormat="1" ht="17.25" customHeight="1">
      <c r="A89" s="37">
        <v>65</v>
      </c>
      <c r="B89" s="38" t="s">
        <v>10</v>
      </c>
      <c r="C89" s="6">
        <f t="shared" si="17"/>
        <v>10</v>
      </c>
      <c r="D89" s="6">
        <f>G89+J89+M89</f>
        <v>0</v>
      </c>
      <c r="E89" s="51">
        <f t="shared" si="20"/>
        <v>0</v>
      </c>
      <c r="F89" s="47">
        <v>10</v>
      </c>
      <c r="G89" s="47"/>
      <c r="H89" s="47">
        <f t="shared" si="19"/>
        <v>0</v>
      </c>
      <c r="I89" s="47"/>
      <c r="J89" s="47"/>
      <c r="K89" s="47"/>
      <c r="L89" s="47"/>
      <c r="M89" s="48"/>
      <c r="N89" s="48"/>
    </row>
    <row r="90" spans="1:14" s="35" customFormat="1" ht="17.25" customHeight="1">
      <c r="A90" s="37"/>
      <c r="B90" s="46" t="s">
        <v>66</v>
      </c>
      <c r="C90" s="6">
        <f>F90+I90+L90</f>
        <v>15</v>
      </c>
      <c r="D90" s="6">
        <f>G90+J90+M90</f>
        <v>0</v>
      </c>
      <c r="E90" s="51">
        <f t="shared" si="20"/>
        <v>0</v>
      </c>
      <c r="F90" s="47">
        <v>15</v>
      </c>
      <c r="G90" s="47"/>
      <c r="H90" s="47">
        <f t="shared" si="19"/>
        <v>0</v>
      </c>
      <c r="I90" s="47"/>
      <c r="J90" s="47"/>
      <c r="K90" s="47"/>
      <c r="L90" s="47"/>
      <c r="M90" s="48"/>
      <c r="N90" s="48"/>
    </row>
    <row r="91" spans="1:14" s="35" customFormat="1" ht="15.75" customHeight="1">
      <c r="A91" s="37">
        <v>67</v>
      </c>
      <c r="B91" s="38" t="s">
        <v>8</v>
      </c>
      <c r="C91" s="6">
        <f>F91+I91+L91</f>
        <v>50</v>
      </c>
      <c r="D91" s="6">
        <f>G91+J91+M91</f>
        <v>0</v>
      </c>
      <c r="E91" s="51">
        <f t="shared" si="20"/>
        <v>0</v>
      </c>
      <c r="F91" s="47">
        <v>50</v>
      </c>
      <c r="G91" s="47"/>
      <c r="H91" s="47">
        <f t="shared" si="19"/>
        <v>0</v>
      </c>
      <c r="I91" s="47"/>
      <c r="J91" s="47"/>
      <c r="K91" s="47"/>
      <c r="L91" s="47"/>
      <c r="M91" s="48"/>
      <c r="N91" s="48"/>
    </row>
    <row r="92" spans="1:14" s="35" customFormat="1" ht="29.25" customHeight="1">
      <c r="A92" s="37">
        <v>68</v>
      </c>
      <c r="B92" s="36" t="s">
        <v>52</v>
      </c>
      <c r="C92" s="6">
        <f>F92+I92+L92</f>
        <v>376.1</v>
      </c>
      <c r="D92" s="6">
        <f>G92+J92+M92</f>
        <v>65.7</v>
      </c>
      <c r="E92" s="51">
        <f t="shared" si="20"/>
        <v>17.468758308960382</v>
      </c>
      <c r="F92" s="47">
        <v>376.1</v>
      </c>
      <c r="G92" s="47">
        <v>65.7</v>
      </c>
      <c r="H92" s="47">
        <f t="shared" si="19"/>
        <v>17.468758308960382</v>
      </c>
      <c r="I92" s="47"/>
      <c r="J92" s="47"/>
      <c r="K92" s="47"/>
      <c r="L92" s="47"/>
      <c r="M92" s="48"/>
      <c r="N92" s="47"/>
    </row>
    <row r="93" spans="1:14" s="12" customFormat="1" ht="27.75" customHeight="1">
      <c r="A93" s="13"/>
      <c r="B93" s="14" t="s">
        <v>1</v>
      </c>
      <c r="C93" s="15">
        <f>SUM(C82:C92)</f>
        <v>15313.5</v>
      </c>
      <c r="D93" s="15">
        <f>SUM(D82:D92)</f>
        <v>859.5</v>
      </c>
      <c r="E93" s="16">
        <f t="shared" si="18"/>
        <v>5.612694681163679</v>
      </c>
      <c r="F93" s="15">
        <f>SUM(F82:F92)</f>
        <v>8339.1</v>
      </c>
      <c r="G93" s="15">
        <f>SUM(G82:G92)</f>
        <v>859.5</v>
      </c>
      <c r="H93" s="15">
        <f>G93/F93*100</f>
        <v>10.306867647587868</v>
      </c>
      <c r="I93" s="15">
        <f>SUM(I83:I91)</f>
        <v>6974.4</v>
      </c>
      <c r="J93" s="15">
        <f>SUM(J83:J91)</f>
        <v>0</v>
      </c>
      <c r="K93" s="15">
        <f>J93/I93*100</f>
        <v>0</v>
      </c>
      <c r="L93" s="15">
        <f>SUM(L83:L91)</f>
        <v>0</v>
      </c>
      <c r="M93" s="15">
        <f>SUM(M83:M91)</f>
        <v>0</v>
      </c>
      <c r="N93" s="15" t="e">
        <f>M93/L93*100</f>
        <v>#DIV/0!</v>
      </c>
    </row>
    <row r="94" spans="1:14" ht="22.5" customHeight="1">
      <c r="A94" s="57" t="s">
        <v>21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1:14" s="35" customFormat="1" ht="16.5" customHeight="1">
      <c r="A95" s="37">
        <v>69</v>
      </c>
      <c r="B95" s="38" t="s">
        <v>2</v>
      </c>
      <c r="C95" s="6">
        <f>F95+I95+L95</f>
        <v>5</v>
      </c>
      <c r="D95" s="6">
        <f>G95+J95+M95</f>
        <v>0</v>
      </c>
      <c r="E95" s="51">
        <f>D95/C95*100</f>
        <v>0</v>
      </c>
      <c r="F95" s="47">
        <v>5</v>
      </c>
      <c r="G95" s="47"/>
      <c r="H95" s="47">
        <f aca="true" t="shared" si="21" ref="H95:H107">G95/F95*100</f>
        <v>0</v>
      </c>
      <c r="I95" s="47"/>
      <c r="J95" s="47"/>
      <c r="K95" s="47"/>
      <c r="L95" s="47"/>
      <c r="M95" s="48"/>
      <c r="N95" s="48"/>
    </row>
    <row r="96" spans="1:14" s="35" customFormat="1" ht="16.5" customHeight="1">
      <c r="A96" s="37"/>
      <c r="B96" s="38" t="s">
        <v>63</v>
      </c>
      <c r="C96" s="6">
        <f>F96+I96+L96</f>
        <v>5</v>
      </c>
      <c r="D96" s="6">
        <f>G96+J96+M96</f>
        <v>0</v>
      </c>
      <c r="E96" s="51">
        <f>D96/C96*100</f>
        <v>0</v>
      </c>
      <c r="F96" s="47">
        <v>5</v>
      </c>
      <c r="G96" s="47"/>
      <c r="H96" s="47">
        <f>G96/F96*100</f>
        <v>0</v>
      </c>
      <c r="I96" s="47"/>
      <c r="J96" s="47"/>
      <c r="K96" s="47"/>
      <c r="L96" s="47"/>
      <c r="M96" s="48"/>
      <c r="N96" s="48"/>
    </row>
    <row r="97" spans="1:14" s="35" customFormat="1" ht="35.25" customHeight="1">
      <c r="A97" s="37">
        <v>70</v>
      </c>
      <c r="B97" s="38" t="s">
        <v>3</v>
      </c>
      <c r="C97" s="6">
        <f aca="true" t="shared" si="22" ref="C97:D107">F97+I97+L97</f>
        <v>3098.2</v>
      </c>
      <c r="D97" s="6">
        <f t="shared" si="22"/>
        <v>0</v>
      </c>
      <c r="E97" s="51">
        <f aca="true" t="shared" si="23" ref="E97:E107">D97/C97*100</f>
        <v>0</v>
      </c>
      <c r="F97" s="47">
        <v>3098.2</v>
      </c>
      <c r="G97" s="47"/>
      <c r="H97" s="47">
        <f t="shared" si="21"/>
        <v>0</v>
      </c>
      <c r="I97" s="47"/>
      <c r="J97" s="47"/>
      <c r="K97" s="47"/>
      <c r="L97" s="47"/>
      <c r="M97" s="48"/>
      <c r="N97" s="48"/>
    </row>
    <row r="98" spans="1:14" s="35" customFormat="1" ht="36.75" customHeight="1">
      <c r="A98" s="37">
        <v>71</v>
      </c>
      <c r="B98" s="38" t="s">
        <v>0</v>
      </c>
      <c r="C98" s="6">
        <f t="shared" si="22"/>
        <v>2701.5</v>
      </c>
      <c r="D98" s="6">
        <f t="shared" si="22"/>
        <v>72</v>
      </c>
      <c r="E98" s="51">
        <f t="shared" si="23"/>
        <v>2.665186007773459</v>
      </c>
      <c r="F98" s="47">
        <v>2701.5</v>
      </c>
      <c r="G98" s="48">
        <v>72</v>
      </c>
      <c r="H98" s="47">
        <f t="shared" si="21"/>
        <v>2.665186007773459</v>
      </c>
      <c r="I98" s="47"/>
      <c r="J98" s="47"/>
      <c r="K98" s="47"/>
      <c r="L98" s="48"/>
      <c r="M98" s="48"/>
      <c r="N98" s="48"/>
    </row>
    <row r="99" spans="1:14" s="35" customFormat="1" ht="20.25" customHeight="1">
      <c r="A99" s="37">
        <v>72</v>
      </c>
      <c r="B99" s="38" t="s">
        <v>4</v>
      </c>
      <c r="C99" s="6">
        <f t="shared" si="22"/>
        <v>10</v>
      </c>
      <c r="D99" s="6">
        <f t="shared" si="22"/>
        <v>0</v>
      </c>
      <c r="E99" s="51">
        <f t="shared" si="23"/>
        <v>0</v>
      </c>
      <c r="F99" s="47">
        <v>10</v>
      </c>
      <c r="G99" s="47"/>
      <c r="H99" s="47">
        <f t="shared" si="21"/>
        <v>0</v>
      </c>
      <c r="I99" s="47"/>
      <c r="J99" s="47"/>
      <c r="K99" s="47"/>
      <c r="L99" s="47"/>
      <c r="M99" s="48"/>
      <c r="N99" s="48"/>
    </row>
    <row r="100" spans="1:14" s="35" customFormat="1" ht="18.75" customHeight="1">
      <c r="A100" s="37">
        <v>73</v>
      </c>
      <c r="B100" s="38" t="s">
        <v>5</v>
      </c>
      <c r="C100" s="6">
        <f t="shared" si="22"/>
        <v>17162.3</v>
      </c>
      <c r="D100" s="6">
        <f t="shared" si="22"/>
        <v>2544.2</v>
      </c>
      <c r="E100" s="51">
        <f t="shared" si="23"/>
        <v>14.824353379209079</v>
      </c>
      <c r="F100" s="47">
        <v>15361.4</v>
      </c>
      <c r="G100" s="47">
        <v>2544.2</v>
      </c>
      <c r="H100" s="47">
        <f t="shared" si="21"/>
        <v>16.562292499381567</v>
      </c>
      <c r="I100" s="47">
        <v>396.2</v>
      </c>
      <c r="J100" s="47"/>
      <c r="K100" s="47">
        <f>J100/I100*100</f>
        <v>0</v>
      </c>
      <c r="L100" s="47">
        <v>1404.7</v>
      </c>
      <c r="M100" s="48"/>
      <c r="N100" s="47">
        <f>M100/L100*100</f>
        <v>0</v>
      </c>
    </row>
    <row r="101" spans="1:14" s="35" customFormat="1" ht="36.75" customHeight="1">
      <c r="A101" s="37">
        <v>74</v>
      </c>
      <c r="B101" s="38" t="s">
        <v>6</v>
      </c>
      <c r="C101" s="6">
        <f t="shared" si="22"/>
        <v>5</v>
      </c>
      <c r="D101" s="6">
        <f t="shared" si="22"/>
        <v>5</v>
      </c>
      <c r="E101" s="51">
        <v>0</v>
      </c>
      <c r="F101" s="47">
        <v>5</v>
      </c>
      <c r="G101" s="47">
        <v>5</v>
      </c>
      <c r="H101" s="47">
        <f t="shared" si="21"/>
        <v>100</v>
      </c>
      <c r="I101" s="47"/>
      <c r="J101" s="47"/>
      <c r="K101" s="47"/>
      <c r="L101" s="47"/>
      <c r="M101" s="48"/>
      <c r="N101" s="48"/>
    </row>
    <row r="102" spans="1:14" s="35" customFormat="1" ht="17.25" customHeight="1">
      <c r="A102" s="37">
        <v>75</v>
      </c>
      <c r="B102" s="38" t="s">
        <v>7</v>
      </c>
      <c r="C102" s="6">
        <f t="shared" si="22"/>
        <v>10</v>
      </c>
      <c r="D102" s="6">
        <f t="shared" si="22"/>
        <v>0</v>
      </c>
      <c r="E102" s="51">
        <f t="shared" si="23"/>
        <v>0</v>
      </c>
      <c r="F102" s="47">
        <v>10</v>
      </c>
      <c r="G102" s="47"/>
      <c r="H102" s="47">
        <f t="shared" si="21"/>
        <v>0</v>
      </c>
      <c r="I102" s="47"/>
      <c r="J102" s="47"/>
      <c r="K102" s="47"/>
      <c r="L102" s="47"/>
      <c r="M102" s="48"/>
      <c r="N102" s="48"/>
    </row>
    <row r="103" spans="1:14" s="35" customFormat="1" ht="18" customHeight="1">
      <c r="A103" s="37">
        <v>76</v>
      </c>
      <c r="B103" s="38" t="s">
        <v>10</v>
      </c>
      <c r="C103" s="6">
        <f>F103+I103+L103</f>
        <v>25</v>
      </c>
      <c r="D103" s="6">
        <f>G103+J103+M103</f>
        <v>0</v>
      </c>
      <c r="E103" s="51">
        <f t="shared" si="23"/>
        <v>0</v>
      </c>
      <c r="F103" s="47">
        <v>25</v>
      </c>
      <c r="G103" s="47"/>
      <c r="H103" s="47">
        <f t="shared" si="21"/>
        <v>0</v>
      </c>
      <c r="I103" s="47"/>
      <c r="J103" s="47"/>
      <c r="K103" s="47"/>
      <c r="L103" s="47"/>
      <c r="M103" s="48"/>
      <c r="N103" s="48"/>
    </row>
    <row r="104" spans="1:14" s="35" customFormat="1" ht="33.75" customHeight="1">
      <c r="A104" s="37">
        <v>77</v>
      </c>
      <c r="B104" s="38" t="s">
        <v>47</v>
      </c>
      <c r="C104" s="6">
        <f t="shared" si="22"/>
        <v>5</v>
      </c>
      <c r="D104" s="6">
        <f t="shared" si="22"/>
        <v>5</v>
      </c>
      <c r="E104" s="51">
        <f t="shared" si="23"/>
        <v>100</v>
      </c>
      <c r="F104" s="47">
        <v>5</v>
      </c>
      <c r="G104" s="47">
        <v>5</v>
      </c>
      <c r="H104" s="47">
        <f t="shared" si="21"/>
        <v>100</v>
      </c>
      <c r="I104" s="47"/>
      <c r="J104" s="47"/>
      <c r="K104" s="47"/>
      <c r="L104" s="47"/>
      <c r="M104" s="48"/>
      <c r="N104" s="48"/>
    </row>
    <row r="105" spans="1:14" s="35" customFormat="1" ht="15" customHeight="1">
      <c r="A105" s="37">
        <v>78</v>
      </c>
      <c r="B105" s="38" t="s">
        <v>8</v>
      </c>
      <c r="C105" s="6">
        <f t="shared" si="22"/>
        <v>50</v>
      </c>
      <c r="D105" s="6">
        <f t="shared" si="22"/>
        <v>0</v>
      </c>
      <c r="E105" s="51">
        <f t="shared" si="23"/>
        <v>0</v>
      </c>
      <c r="F105" s="47">
        <v>50</v>
      </c>
      <c r="G105" s="47"/>
      <c r="H105" s="47">
        <f t="shared" si="21"/>
        <v>0</v>
      </c>
      <c r="I105" s="47"/>
      <c r="J105" s="47"/>
      <c r="K105" s="47"/>
      <c r="L105" s="47"/>
      <c r="M105" s="48"/>
      <c r="N105" s="48"/>
    </row>
    <row r="106" spans="1:14" s="35" customFormat="1" ht="15" customHeight="1">
      <c r="A106" s="37"/>
      <c r="B106" s="46" t="s">
        <v>75</v>
      </c>
      <c r="C106" s="6">
        <f>F106+I106+L106</f>
        <v>18291.8</v>
      </c>
      <c r="D106" s="6">
        <f>G106+J106+M106</f>
        <v>0</v>
      </c>
      <c r="E106" s="51">
        <f>D106/C106*100</f>
        <v>0</v>
      </c>
      <c r="F106" s="47">
        <v>15277.3</v>
      </c>
      <c r="G106" s="47"/>
      <c r="H106" s="47">
        <f>G106/F106*100</f>
        <v>0</v>
      </c>
      <c r="I106" s="47">
        <v>636.6</v>
      </c>
      <c r="J106" s="47"/>
      <c r="K106" s="47">
        <f>J106/I106*100</f>
        <v>0</v>
      </c>
      <c r="L106" s="47">
        <v>2377.9</v>
      </c>
      <c r="M106" s="48"/>
      <c r="N106" s="47">
        <f>M106/L106*100</f>
        <v>0</v>
      </c>
    </row>
    <row r="107" spans="1:14" s="35" customFormat="1" ht="32.25" customHeight="1">
      <c r="A107" s="37">
        <v>79</v>
      </c>
      <c r="B107" s="36" t="s">
        <v>52</v>
      </c>
      <c r="C107" s="6">
        <f t="shared" si="22"/>
        <v>550</v>
      </c>
      <c r="D107" s="6">
        <f>G107+J107+M107</f>
        <v>259.6</v>
      </c>
      <c r="E107" s="51">
        <f t="shared" si="23"/>
        <v>47.2</v>
      </c>
      <c r="F107" s="47">
        <v>550</v>
      </c>
      <c r="G107" s="47">
        <v>259.6</v>
      </c>
      <c r="H107" s="47">
        <f t="shared" si="21"/>
        <v>47.2</v>
      </c>
      <c r="I107" s="47"/>
      <c r="J107" s="47"/>
      <c r="K107" s="47"/>
      <c r="L107" s="47"/>
      <c r="M107" s="48"/>
      <c r="N107" s="48"/>
    </row>
    <row r="108" spans="1:14" s="12" customFormat="1" ht="20.25" customHeight="1">
      <c r="A108" s="13"/>
      <c r="B108" s="14" t="s">
        <v>1</v>
      </c>
      <c r="C108" s="15">
        <f>SUM(C95:C107)</f>
        <v>41918.8</v>
      </c>
      <c r="D108" s="15">
        <f>SUM(D95:D107)</f>
        <v>2885.7999999999997</v>
      </c>
      <c r="E108" s="16">
        <f>D108/C108*100</f>
        <v>6.88426195406357</v>
      </c>
      <c r="F108" s="15">
        <f>SUM(F95:F107)</f>
        <v>37103.399999999994</v>
      </c>
      <c r="G108" s="15">
        <f>SUM(G95:G107)</f>
        <v>2885.7999999999997</v>
      </c>
      <c r="H108" s="15">
        <f>G108/F108*100</f>
        <v>7.77772387436192</v>
      </c>
      <c r="I108" s="15">
        <f>SUM(I95:I105)</f>
        <v>396.2</v>
      </c>
      <c r="J108" s="15">
        <f>SUM(J95:J105)</f>
        <v>0</v>
      </c>
      <c r="K108" s="15">
        <f>J108/I108*100</f>
        <v>0</v>
      </c>
      <c r="L108" s="15">
        <f>SUM(L95:L105)</f>
        <v>1404.7</v>
      </c>
      <c r="M108" s="15">
        <f>SUM(M95:M105)</f>
        <v>0</v>
      </c>
      <c r="N108" s="15">
        <v>0</v>
      </c>
    </row>
    <row r="109" spans="1:14" ht="18" customHeight="1">
      <c r="A109" s="57" t="s">
        <v>22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1:14" s="35" customFormat="1" ht="15.75" customHeight="1">
      <c r="A110" s="37">
        <v>80</v>
      </c>
      <c r="B110" s="38" t="s">
        <v>2</v>
      </c>
      <c r="C110" s="6">
        <f aca="true" t="shared" si="24" ref="C110:D119">F110+I110+L110</f>
        <v>25</v>
      </c>
      <c r="D110" s="6">
        <f t="shared" si="24"/>
        <v>0</v>
      </c>
      <c r="E110" s="51">
        <f>D110/C110*100</f>
        <v>0</v>
      </c>
      <c r="F110" s="52">
        <v>25</v>
      </c>
      <c r="G110" s="52"/>
      <c r="H110" s="47">
        <f>G110/F110*100</f>
        <v>0</v>
      </c>
      <c r="I110" s="47"/>
      <c r="J110" s="47"/>
      <c r="K110" s="47"/>
      <c r="L110" s="47"/>
      <c r="M110" s="48"/>
      <c r="N110" s="48"/>
    </row>
    <row r="111" spans="1:14" s="35" customFormat="1" ht="35.25" customHeight="1">
      <c r="A111" s="37">
        <v>81</v>
      </c>
      <c r="B111" s="38" t="s">
        <v>3</v>
      </c>
      <c r="C111" s="6">
        <f t="shared" si="24"/>
        <v>3814.3</v>
      </c>
      <c r="D111" s="6">
        <f t="shared" si="24"/>
        <v>160.6</v>
      </c>
      <c r="E111" s="51">
        <f aca="true" t="shared" si="25" ref="E111:E121">D111/C111*100</f>
        <v>4.210471121831004</v>
      </c>
      <c r="F111" s="52">
        <v>3814.3</v>
      </c>
      <c r="G111" s="52">
        <v>160.6</v>
      </c>
      <c r="H111" s="47">
        <f aca="true" t="shared" si="26" ref="H111:H120">G111/F111*100</f>
        <v>4.210471121831004</v>
      </c>
      <c r="I111" s="47"/>
      <c r="J111" s="47"/>
      <c r="K111" s="47"/>
      <c r="L111" s="47"/>
      <c r="M111" s="48"/>
      <c r="N111" s="48"/>
    </row>
    <row r="112" spans="1:14" s="35" customFormat="1" ht="36.75" customHeight="1">
      <c r="A112" s="37">
        <v>82</v>
      </c>
      <c r="B112" s="38" t="s">
        <v>0</v>
      </c>
      <c r="C112" s="6">
        <f t="shared" si="24"/>
        <v>18310.3</v>
      </c>
      <c r="D112" s="6">
        <f t="shared" si="24"/>
        <v>299.9</v>
      </c>
      <c r="E112" s="51">
        <f t="shared" si="25"/>
        <v>1.6378759496021367</v>
      </c>
      <c r="F112" s="52">
        <v>7696.2</v>
      </c>
      <c r="G112" s="53">
        <v>299.9</v>
      </c>
      <c r="H112" s="47">
        <f t="shared" si="26"/>
        <v>3.8967282555027154</v>
      </c>
      <c r="I112" s="47">
        <v>10614.1</v>
      </c>
      <c r="J112" s="47"/>
      <c r="K112" s="47">
        <f>J112/I112*100</f>
        <v>0</v>
      </c>
      <c r="L112" s="48"/>
      <c r="M112" s="48"/>
      <c r="N112" s="48"/>
    </row>
    <row r="113" spans="1:14" s="35" customFormat="1" ht="13.5">
      <c r="A113" s="37">
        <v>83</v>
      </c>
      <c r="B113" s="38" t="s">
        <v>4</v>
      </c>
      <c r="C113" s="6">
        <f t="shared" si="24"/>
        <v>20</v>
      </c>
      <c r="D113" s="6">
        <f t="shared" si="24"/>
        <v>0</v>
      </c>
      <c r="E113" s="51">
        <f t="shared" si="25"/>
        <v>0</v>
      </c>
      <c r="F113" s="52">
        <v>20</v>
      </c>
      <c r="G113" s="52"/>
      <c r="H113" s="47">
        <f t="shared" si="26"/>
        <v>0</v>
      </c>
      <c r="I113" s="47"/>
      <c r="J113" s="47"/>
      <c r="K113" s="47"/>
      <c r="L113" s="47"/>
      <c r="M113" s="48"/>
      <c r="N113" s="48"/>
    </row>
    <row r="114" spans="1:14" s="35" customFormat="1" ht="15.75" customHeight="1">
      <c r="A114" s="37">
        <v>84</v>
      </c>
      <c r="B114" s="38" t="s">
        <v>5</v>
      </c>
      <c r="C114" s="6">
        <f t="shared" si="24"/>
        <v>8525</v>
      </c>
      <c r="D114" s="6">
        <f t="shared" si="24"/>
        <v>1186.8</v>
      </c>
      <c r="E114" s="51">
        <f t="shared" si="25"/>
        <v>13.921407624633432</v>
      </c>
      <c r="F114" s="52">
        <v>8525</v>
      </c>
      <c r="G114" s="52">
        <v>1186.8</v>
      </c>
      <c r="H114" s="47">
        <f t="shared" si="26"/>
        <v>13.921407624633432</v>
      </c>
      <c r="I114" s="47"/>
      <c r="J114" s="47"/>
      <c r="K114" s="47"/>
      <c r="L114" s="47"/>
      <c r="M114" s="48"/>
      <c r="N114" s="47"/>
    </row>
    <row r="115" spans="1:14" s="35" customFormat="1" ht="29.25" customHeight="1">
      <c r="A115" s="37">
        <v>85</v>
      </c>
      <c r="B115" s="38" t="s">
        <v>6</v>
      </c>
      <c r="C115" s="6">
        <f t="shared" si="24"/>
        <v>15</v>
      </c>
      <c r="D115" s="6">
        <f t="shared" si="24"/>
        <v>0</v>
      </c>
      <c r="E115" s="51">
        <f t="shared" si="25"/>
        <v>0</v>
      </c>
      <c r="F115" s="52">
        <v>15</v>
      </c>
      <c r="G115" s="52"/>
      <c r="H115" s="47">
        <f t="shared" si="26"/>
        <v>0</v>
      </c>
      <c r="I115" s="47"/>
      <c r="J115" s="47"/>
      <c r="K115" s="47"/>
      <c r="L115" s="47"/>
      <c r="M115" s="48"/>
      <c r="N115" s="47"/>
    </row>
    <row r="116" spans="1:14" s="35" customFormat="1" ht="20.25" customHeight="1">
      <c r="A116" s="37">
        <v>86</v>
      </c>
      <c r="B116" s="38" t="s">
        <v>7</v>
      </c>
      <c r="C116" s="6">
        <f t="shared" si="24"/>
        <v>10</v>
      </c>
      <c r="D116" s="6">
        <f t="shared" si="24"/>
        <v>0</v>
      </c>
      <c r="E116" s="51">
        <f t="shared" si="25"/>
        <v>0</v>
      </c>
      <c r="F116" s="52">
        <v>10</v>
      </c>
      <c r="G116" s="52"/>
      <c r="H116" s="47">
        <f t="shared" si="26"/>
        <v>0</v>
      </c>
      <c r="I116" s="47"/>
      <c r="J116" s="47"/>
      <c r="K116" s="47"/>
      <c r="L116" s="47"/>
      <c r="M116" s="48"/>
      <c r="N116" s="47"/>
    </row>
    <row r="117" spans="1:14" s="35" customFormat="1" ht="21.75" customHeight="1">
      <c r="A117" s="37">
        <v>87</v>
      </c>
      <c r="B117" s="38" t="s">
        <v>10</v>
      </c>
      <c r="C117" s="6">
        <f t="shared" si="24"/>
        <v>30</v>
      </c>
      <c r="D117" s="6">
        <f t="shared" si="24"/>
        <v>0</v>
      </c>
      <c r="E117" s="51">
        <f t="shared" si="25"/>
        <v>0</v>
      </c>
      <c r="F117" s="52">
        <v>30</v>
      </c>
      <c r="G117" s="52"/>
      <c r="H117" s="47">
        <f t="shared" si="26"/>
        <v>0</v>
      </c>
      <c r="I117" s="47"/>
      <c r="J117" s="47"/>
      <c r="K117" s="47"/>
      <c r="L117" s="47"/>
      <c r="M117" s="48"/>
      <c r="N117" s="47"/>
    </row>
    <row r="118" spans="1:14" s="35" customFormat="1" ht="21.75" customHeight="1">
      <c r="A118" s="37">
        <v>88</v>
      </c>
      <c r="B118" s="38" t="s">
        <v>66</v>
      </c>
      <c r="C118" s="6">
        <f>F118+I118+L118</f>
        <v>15</v>
      </c>
      <c r="D118" s="6">
        <f>G118+J118+M118</f>
        <v>0</v>
      </c>
      <c r="E118" s="51">
        <f>D118/C118*100</f>
        <v>0</v>
      </c>
      <c r="F118" s="52">
        <v>15</v>
      </c>
      <c r="G118" s="52"/>
      <c r="H118" s="47">
        <f t="shared" si="26"/>
        <v>0</v>
      </c>
      <c r="I118" s="47"/>
      <c r="J118" s="47"/>
      <c r="K118" s="47"/>
      <c r="L118" s="47"/>
      <c r="M118" s="48"/>
      <c r="N118" s="47"/>
    </row>
    <row r="119" spans="1:14" s="35" customFormat="1" ht="19.5" customHeight="1">
      <c r="A119" s="37">
        <v>89</v>
      </c>
      <c r="B119" s="38" t="s">
        <v>8</v>
      </c>
      <c r="C119" s="6">
        <f t="shared" si="24"/>
        <v>70</v>
      </c>
      <c r="D119" s="6">
        <f t="shared" si="24"/>
        <v>0</v>
      </c>
      <c r="E119" s="51">
        <f t="shared" si="25"/>
        <v>0</v>
      </c>
      <c r="F119" s="52">
        <v>70</v>
      </c>
      <c r="G119" s="52"/>
      <c r="H119" s="47">
        <f t="shared" si="26"/>
        <v>0</v>
      </c>
      <c r="I119" s="47"/>
      <c r="J119" s="47"/>
      <c r="K119" s="47"/>
      <c r="L119" s="47"/>
      <c r="M119" s="48"/>
      <c r="N119" s="47"/>
    </row>
    <row r="120" spans="1:14" s="35" customFormat="1" ht="33" customHeight="1">
      <c r="A120" s="37">
        <v>90</v>
      </c>
      <c r="B120" s="36" t="s">
        <v>52</v>
      </c>
      <c r="C120" s="6">
        <f>F120+I120+L120</f>
        <v>550</v>
      </c>
      <c r="D120" s="6">
        <f>G120+J120+M120</f>
        <v>174.6</v>
      </c>
      <c r="E120" s="51">
        <f>D120/C120*100</f>
        <v>31.745454545454542</v>
      </c>
      <c r="F120" s="52">
        <v>550</v>
      </c>
      <c r="G120" s="52">
        <v>174.6</v>
      </c>
      <c r="H120" s="47">
        <f t="shared" si="26"/>
        <v>31.745454545454542</v>
      </c>
      <c r="I120" s="47"/>
      <c r="J120" s="47"/>
      <c r="K120" s="47"/>
      <c r="L120" s="47"/>
      <c r="M120" s="48"/>
      <c r="N120" s="47"/>
    </row>
    <row r="121" spans="1:14" s="12" customFormat="1" ht="18.75" customHeight="1">
      <c r="A121" s="13"/>
      <c r="B121" s="14" t="s">
        <v>1</v>
      </c>
      <c r="C121" s="15">
        <f>SUM(C110:C120)</f>
        <v>31384.6</v>
      </c>
      <c r="D121" s="15">
        <f>SUM(D110:D120)</f>
        <v>1821.8999999999999</v>
      </c>
      <c r="E121" s="16">
        <f t="shared" si="25"/>
        <v>5.805076375037439</v>
      </c>
      <c r="F121" s="15">
        <f>SUM(F110:F120)</f>
        <v>20770.5</v>
      </c>
      <c r="G121" s="15">
        <f>SUM(G110:G120)</f>
        <v>1821.8999999999999</v>
      </c>
      <c r="H121" s="15">
        <f>G121/F121*100</f>
        <v>8.771575070412363</v>
      </c>
      <c r="I121" s="15">
        <f>SUM(I110:I119)</f>
        <v>10614.1</v>
      </c>
      <c r="J121" s="15">
        <f>SUM(J110:J119)</f>
        <v>0</v>
      </c>
      <c r="K121" s="15">
        <f>J121/I121*100</f>
        <v>0</v>
      </c>
      <c r="L121" s="15">
        <f>SUM(L110:L119)</f>
        <v>0</v>
      </c>
      <c r="M121" s="15">
        <f>SUM(M110:M119)</f>
        <v>0</v>
      </c>
      <c r="N121" s="15">
        <v>0</v>
      </c>
    </row>
    <row r="122" spans="1:14" ht="20.25" customHeight="1">
      <c r="A122" s="57" t="s">
        <v>23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1:14" s="35" customFormat="1" ht="15" customHeight="1">
      <c r="A123" s="37">
        <v>91</v>
      </c>
      <c r="B123" s="38" t="s">
        <v>2</v>
      </c>
      <c r="C123" s="6">
        <f aca="true" t="shared" si="27" ref="C123:D133">F123+I123+L123</f>
        <v>112</v>
      </c>
      <c r="D123" s="6">
        <f t="shared" si="27"/>
        <v>41.2</v>
      </c>
      <c r="E123" s="51">
        <f>D123/C123*100</f>
        <v>36.78571428571429</v>
      </c>
      <c r="F123" s="52">
        <v>112</v>
      </c>
      <c r="G123" s="52">
        <v>41.2</v>
      </c>
      <c r="H123" s="47">
        <f>G123/F123*100</f>
        <v>36.78571428571429</v>
      </c>
      <c r="I123" s="47"/>
      <c r="J123" s="47"/>
      <c r="K123" s="47"/>
      <c r="L123" s="47"/>
      <c r="M123" s="48"/>
      <c r="N123" s="48"/>
    </row>
    <row r="124" spans="1:14" s="35" customFormat="1" ht="15" customHeight="1">
      <c r="A124" s="37">
        <v>92</v>
      </c>
      <c r="B124" s="38" t="s">
        <v>63</v>
      </c>
      <c r="C124" s="6">
        <f>F124+I124+L124</f>
        <v>12</v>
      </c>
      <c r="D124" s="6">
        <f>G124+J124+M124</f>
        <v>0</v>
      </c>
      <c r="E124" s="51">
        <f>D124/C124*100</f>
        <v>0</v>
      </c>
      <c r="F124" s="52">
        <v>12</v>
      </c>
      <c r="G124" s="52"/>
      <c r="H124" s="47">
        <f>G124/F124*100</f>
        <v>0</v>
      </c>
      <c r="I124" s="47"/>
      <c r="J124" s="47"/>
      <c r="K124" s="47"/>
      <c r="L124" s="47"/>
      <c r="M124" s="48"/>
      <c r="N124" s="48"/>
    </row>
    <row r="125" spans="1:14" s="35" customFormat="1" ht="15" customHeight="1">
      <c r="A125" s="37">
        <v>93</v>
      </c>
      <c r="B125" s="38" t="s">
        <v>3</v>
      </c>
      <c r="C125" s="6">
        <f t="shared" si="27"/>
        <v>4504.4</v>
      </c>
      <c r="D125" s="6">
        <f t="shared" si="27"/>
        <v>248.3</v>
      </c>
      <c r="E125" s="51">
        <f aca="true" t="shared" si="28" ref="E125:E133">D125/C125*100</f>
        <v>5.512387887398988</v>
      </c>
      <c r="F125" s="52">
        <v>4504.4</v>
      </c>
      <c r="G125" s="52">
        <v>248.3</v>
      </c>
      <c r="H125" s="47">
        <f aca="true" t="shared" si="29" ref="H125:H135">G125/F125*100</f>
        <v>5.512387887398988</v>
      </c>
      <c r="I125" s="47"/>
      <c r="J125" s="47"/>
      <c r="K125" s="47"/>
      <c r="L125" s="47"/>
      <c r="M125" s="48"/>
      <c r="N125" s="48"/>
    </row>
    <row r="126" spans="1:14" s="35" customFormat="1" ht="15" customHeight="1">
      <c r="A126" s="37">
        <v>94</v>
      </c>
      <c r="B126" s="38" t="s">
        <v>0</v>
      </c>
      <c r="C126" s="6">
        <f t="shared" si="27"/>
        <v>4869.2</v>
      </c>
      <c r="D126" s="6">
        <f t="shared" si="27"/>
        <v>59.5</v>
      </c>
      <c r="E126" s="51">
        <f t="shared" si="28"/>
        <v>1.2219666474985624</v>
      </c>
      <c r="F126" s="52">
        <v>4869.2</v>
      </c>
      <c r="G126" s="53">
        <v>59.5</v>
      </c>
      <c r="H126" s="47">
        <f t="shared" si="29"/>
        <v>1.2219666474985624</v>
      </c>
      <c r="I126" s="47"/>
      <c r="J126" s="47"/>
      <c r="K126" s="47"/>
      <c r="L126" s="48"/>
      <c r="M126" s="48"/>
      <c r="N126" s="48"/>
    </row>
    <row r="127" spans="1:14" s="35" customFormat="1" ht="15" customHeight="1">
      <c r="A127" s="37">
        <v>95</v>
      </c>
      <c r="B127" s="38" t="s">
        <v>4</v>
      </c>
      <c r="C127" s="6">
        <f t="shared" si="27"/>
        <v>46</v>
      </c>
      <c r="D127" s="6">
        <f t="shared" si="27"/>
        <v>0</v>
      </c>
      <c r="E127" s="51">
        <f t="shared" si="28"/>
        <v>0</v>
      </c>
      <c r="F127" s="52">
        <v>46</v>
      </c>
      <c r="G127" s="52"/>
      <c r="H127" s="47">
        <f t="shared" si="29"/>
        <v>0</v>
      </c>
      <c r="I127" s="47"/>
      <c r="J127" s="47"/>
      <c r="K127" s="47"/>
      <c r="L127" s="47"/>
      <c r="M127" s="48"/>
      <c r="N127" s="48"/>
    </row>
    <row r="128" spans="1:14" s="35" customFormat="1" ht="15" customHeight="1">
      <c r="A128" s="37">
        <v>96</v>
      </c>
      <c r="B128" s="38" t="s">
        <v>5</v>
      </c>
      <c r="C128" s="6">
        <f t="shared" si="27"/>
        <v>11608</v>
      </c>
      <c r="D128" s="6">
        <f t="shared" si="27"/>
        <v>1933.4</v>
      </c>
      <c r="E128" s="51">
        <f t="shared" si="28"/>
        <v>16.655754651964163</v>
      </c>
      <c r="F128" s="52">
        <v>11608</v>
      </c>
      <c r="G128" s="52">
        <v>1933.4</v>
      </c>
      <c r="H128" s="47">
        <f t="shared" si="29"/>
        <v>16.655754651964163</v>
      </c>
      <c r="I128" s="47">
        <v>0</v>
      </c>
      <c r="J128" s="47">
        <v>0</v>
      </c>
      <c r="K128" s="47">
        <v>0</v>
      </c>
      <c r="L128" s="47"/>
      <c r="M128" s="48"/>
      <c r="N128" s="48"/>
    </row>
    <row r="129" spans="1:14" s="35" customFormat="1" ht="15" customHeight="1">
      <c r="A129" s="37">
        <v>97</v>
      </c>
      <c r="B129" s="38" t="s">
        <v>57</v>
      </c>
      <c r="C129" s="6">
        <f>F129+I129+L129</f>
        <v>110</v>
      </c>
      <c r="D129" s="6">
        <f>G129+J129+M129</f>
        <v>0</v>
      </c>
      <c r="E129" s="51">
        <f>D129/C129*100</f>
        <v>0</v>
      </c>
      <c r="F129" s="52">
        <v>110</v>
      </c>
      <c r="G129" s="52"/>
      <c r="H129" s="47">
        <f t="shared" si="29"/>
        <v>0</v>
      </c>
      <c r="I129" s="47"/>
      <c r="J129" s="47"/>
      <c r="K129" s="47"/>
      <c r="L129" s="47"/>
      <c r="M129" s="48"/>
      <c r="N129" s="48"/>
    </row>
    <row r="130" spans="1:14" s="35" customFormat="1" ht="15" customHeight="1">
      <c r="A130" s="37">
        <v>98</v>
      </c>
      <c r="B130" s="38" t="s">
        <v>7</v>
      </c>
      <c r="C130" s="6">
        <f t="shared" si="27"/>
        <v>5</v>
      </c>
      <c r="D130" s="6">
        <f t="shared" si="27"/>
        <v>0</v>
      </c>
      <c r="E130" s="51">
        <f t="shared" si="28"/>
        <v>0</v>
      </c>
      <c r="F130" s="52">
        <v>5</v>
      </c>
      <c r="G130" s="52"/>
      <c r="H130" s="47">
        <f t="shared" si="29"/>
        <v>0</v>
      </c>
      <c r="I130" s="47"/>
      <c r="J130" s="47"/>
      <c r="K130" s="47"/>
      <c r="L130" s="47"/>
      <c r="M130" s="48"/>
      <c r="N130" s="48"/>
    </row>
    <row r="131" spans="1:14" s="35" customFormat="1" ht="15" customHeight="1">
      <c r="A131" s="37">
        <v>99</v>
      </c>
      <c r="B131" s="50" t="s">
        <v>58</v>
      </c>
      <c r="C131" s="6">
        <f>F131+I131+L131</f>
        <v>25</v>
      </c>
      <c r="D131" s="6">
        <f>G131+J131+M131</f>
        <v>0</v>
      </c>
      <c r="E131" s="51">
        <f>D131/C131*100</f>
        <v>0</v>
      </c>
      <c r="F131" s="52">
        <v>25</v>
      </c>
      <c r="G131" s="52"/>
      <c r="H131" s="47">
        <f t="shared" si="29"/>
        <v>0</v>
      </c>
      <c r="I131" s="47"/>
      <c r="J131" s="47"/>
      <c r="K131" s="47"/>
      <c r="L131" s="47"/>
      <c r="M131" s="48"/>
      <c r="N131" s="48"/>
    </row>
    <row r="132" spans="1:14" s="35" customFormat="1" ht="15" customHeight="1">
      <c r="A132" s="37">
        <v>100</v>
      </c>
      <c r="B132" s="38" t="s">
        <v>47</v>
      </c>
      <c r="C132" s="6">
        <f t="shared" si="27"/>
        <v>10</v>
      </c>
      <c r="D132" s="6">
        <f t="shared" si="27"/>
        <v>0</v>
      </c>
      <c r="E132" s="51">
        <f t="shared" si="28"/>
        <v>0</v>
      </c>
      <c r="F132" s="52">
        <v>10</v>
      </c>
      <c r="G132" s="52"/>
      <c r="H132" s="47">
        <f t="shared" si="29"/>
        <v>0</v>
      </c>
      <c r="I132" s="47"/>
      <c r="J132" s="47"/>
      <c r="K132" s="47"/>
      <c r="L132" s="47"/>
      <c r="M132" s="48"/>
      <c r="N132" s="48"/>
    </row>
    <row r="133" spans="1:14" s="35" customFormat="1" ht="15" customHeight="1">
      <c r="A133" s="37">
        <v>101</v>
      </c>
      <c r="B133" s="38" t="s">
        <v>59</v>
      </c>
      <c r="C133" s="6">
        <f t="shared" si="27"/>
        <v>50</v>
      </c>
      <c r="D133" s="6">
        <f t="shared" si="27"/>
        <v>0</v>
      </c>
      <c r="E133" s="51">
        <f t="shared" si="28"/>
        <v>0</v>
      </c>
      <c r="F133" s="52">
        <v>50</v>
      </c>
      <c r="G133" s="52"/>
      <c r="H133" s="47">
        <f t="shared" si="29"/>
        <v>0</v>
      </c>
      <c r="I133" s="47"/>
      <c r="J133" s="47"/>
      <c r="K133" s="47"/>
      <c r="L133" s="47"/>
      <c r="M133" s="48"/>
      <c r="N133" s="48"/>
    </row>
    <row r="134" spans="1:14" s="35" customFormat="1" ht="15" customHeight="1">
      <c r="A134" s="37">
        <v>102</v>
      </c>
      <c r="B134" s="38" t="s">
        <v>67</v>
      </c>
      <c r="C134" s="6">
        <f>F134+I134+L134</f>
        <v>5</v>
      </c>
      <c r="D134" s="6">
        <f>G134+J134+M134</f>
        <v>0</v>
      </c>
      <c r="E134" s="51">
        <f>D134/C134*100</f>
        <v>0</v>
      </c>
      <c r="F134" s="52">
        <v>5</v>
      </c>
      <c r="G134" s="52"/>
      <c r="H134" s="47">
        <f t="shared" si="29"/>
        <v>0</v>
      </c>
      <c r="I134" s="47"/>
      <c r="J134" s="47"/>
      <c r="K134" s="47"/>
      <c r="L134" s="47"/>
      <c r="M134" s="48"/>
      <c r="N134" s="48"/>
    </row>
    <row r="135" spans="1:14" s="35" customFormat="1" ht="15" customHeight="1">
      <c r="A135" s="37">
        <v>103</v>
      </c>
      <c r="B135" s="38" t="s">
        <v>52</v>
      </c>
      <c r="C135" s="6">
        <f>F135+I135+L135</f>
        <v>581.4</v>
      </c>
      <c r="D135" s="6">
        <f>G135+J135+M135</f>
        <v>115.9</v>
      </c>
      <c r="E135" s="51">
        <f>D135/C135*100</f>
        <v>19.934640522875817</v>
      </c>
      <c r="F135" s="52">
        <v>581.4</v>
      </c>
      <c r="G135" s="52">
        <v>115.9</v>
      </c>
      <c r="H135" s="47">
        <f t="shared" si="29"/>
        <v>19.934640522875817</v>
      </c>
      <c r="I135" s="47"/>
      <c r="J135" s="47"/>
      <c r="K135" s="47"/>
      <c r="L135" s="47"/>
      <c r="M135" s="48"/>
      <c r="N135" s="48"/>
    </row>
    <row r="136" spans="1:14" s="12" customFormat="1" ht="15" customHeight="1">
      <c r="A136" s="13"/>
      <c r="B136" s="14" t="s">
        <v>1</v>
      </c>
      <c r="C136" s="15">
        <f>SUM(C123:C135)</f>
        <v>21938</v>
      </c>
      <c r="D136" s="15">
        <f>SUM(D123:D135)</f>
        <v>2398.3</v>
      </c>
      <c r="E136" s="16">
        <f>D136/C136*100</f>
        <v>10.932172486097185</v>
      </c>
      <c r="F136" s="15">
        <f>SUM(F123:F135)</f>
        <v>21938</v>
      </c>
      <c r="G136" s="15">
        <f>SUM(G123:G135)</f>
        <v>2398.3</v>
      </c>
      <c r="H136" s="15">
        <f>G136/F136*100</f>
        <v>10.932172486097185</v>
      </c>
      <c r="I136" s="15">
        <f>SUM(I123:I132)</f>
        <v>0</v>
      </c>
      <c r="J136" s="15">
        <f>SUM(J123:J132)</f>
        <v>0</v>
      </c>
      <c r="K136" s="15"/>
      <c r="L136" s="15">
        <f>SUM(L123:L132)</f>
        <v>0</v>
      </c>
      <c r="M136" s="15">
        <f>SUM(M123:M132)</f>
        <v>0</v>
      </c>
      <c r="N136" s="15">
        <v>0</v>
      </c>
    </row>
    <row r="137" spans="1:14" ht="22.5" customHeight="1">
      <c r="A137" s="57" t="s">
        <v>24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1:14" s="35" customFormat="1" ht="23.25" customHeight="1">
      <c r="A138" s="37">
        <v>104</v>
      </c>
      <c r="B138" s="38" t="s">
        <v>2</v>
      </c>
      <c r="C138" s="6">
        <f aca="true" t="shared" si="30" ref="C138:D148">F138+I138+L138</f>
        <v>379.2</v>
      </c>
      <c r="D138" s="6">
        <f t="shared" si="30"/>
        <v>35.4</v>
      </c>
      <c r="E138" s="51">
        <f>D138/C138*100</f>
        <v>9.335443037974683</v>
      </c>
      <c r="F138" s="52">
        <v>379.2</v>
      </c>
      <c r="G138" s="52">
        <v>35.4</v>
      </c>
      <c r="H138" s="52">
        <f>G138/F138*100</f>
        <v>9.335443037974683</v>
      </c>
      <c r="I138" s="52"/>
      <c r="J138" s="52"/>
      <c r="K138" s="52"/>
      <c r="L138" s="47"/>
      <c r="M138" s="48"/>
      <c r="N138" s="48"/>
    </row>
    <row r="139" spans="1:14" s="35" customFormat="1" ht="30" customHeight="1">
      <c r="A139" s="37">
        <v>105</v>
      </c>
      <c r="B139" s="38" t="s">
        <v>3</v>
      </c>
      <c r="C139" s="6">
        <f t="shared" si="30"/>
        <v>13384.5</v>
      </c>
      <c r="D139" s="6">
        <f t="shared" si="30"/>
        <v>1376.9</v>
      </c>
      <c r="E139" s="51">
        <f aca="true" t="shared" si="31" ref="E139:E149">D139/C139*100</f>
        <v>10.287272591430387</v>
      </c>
      <c r="F139" s="52">
        <v>13384.5</v>
      </c>
      <c r="G139" s="53">
        <v>1376.9</v>
      </c>
      <c r="H139" s="52">
        <f aca="true" t="shared" si="32" ref="H139:H148">G139/F139*100</f>
        <v>10.287272591430387</v>
      </c>
      <c r="I139" s="52"/>
      <c r="J139" s="52"/>
      <c r="K139" s="52"/>
      <c r="L139" s="48"/>
      <c r="M139" s="48"/>
      <c r="N139" s="48"/>
    </row>
    <row r="140" spans="1:14" s="35" customFormat="1" ht="36.75" customHeight="1">
      <c r="A140" s="37">
        <v>106</v>
      </c>
      <c r="B140" s="38" t="s">
        <v>0</v>
      </c>
      <c r="C140" s="6">
        <f t="shared" si="30"/>
        <v>30363.1</v>
      </c>
      <c r="D140" s="6">
        <f t="shared" si="30"/>
        <v>32.9</v>
      </c>
      <c r="E140" s="51">
        <f t="shared" si="31"/>
        <v>0.10835520747222781</v>
      </c>
      <c r="F140" s="52">
        <v>9136</v>
      </c>
      <c r="G140" s="53">
        <v>32.9</v>
      </c>
      <c r="H140" s="52">
        <f t="shared" si="32"/>
        <v>0.36011383537653235</v>
      </c>
      <c r="I140" s="52">
        <v>21227.1</v>
      </c>
      <c r="J140" s="52"/>
      <c r="K140" s="52">
        <f>J140/I140*100</f>
        <v>0</v>
      </c>
      <c r="L140" s="48"/>
      <c r="M140" s="48"/>
      <c r="N140" s="48"/>
    </row>
    <row r="141" spans="1:14" s="35" customFormat="1" ht="36.75" customHeight="1">
      <c r="A141" s="37">
        <v>107</v>
      </c>
      <c r="B141" s="38" t="s">
        <v>4</v>
      </c>
      <c r="C141" s="6">
        <f>F141+I141+L141</f>
        <v>50</v>
      </c>
      <c r="D141" s="6">
        <f>G141+J141+M141</f>
        <v>0</v>
      </c>
      <c r="E141" s="51">
        <f>D141/C141*100</f>
        <v>0</v>
      </c>
      <c r="F141" s="52">
        <v>50</v>
      </c>
      <c r="G141" s="53"/>
      <c r="H141" s="52">
        <f t="shared" si="32"/>
        <v>0</v>
      </c>
      <c r="I141" s="52"/>
      <c r="J141" s="52"/>
      <c r="K141" s="52"/>
      <c r="L141" s="48"/>
      <c r="M141" s="48"/>
      <c r="N141" s="48"/>
    </row>
    <row r="142" spans="1:14" s="35" customFormat="1" ht="24" customHeight="1">
      <c r="A142" s="37">
        <v>108</v>
      </c>
      <c r="B142" s="38" t="s">
        <v>5</v>
      </c>
      <c r="C142" s="6">
        <f t="shared" si="30"/>
        <v>20810</v>
      </c>
      <c r="D142" s="6">
        <f t="shared" si="30"/>
        <v>2189.2</v>
      </c>
      <c r="E142" s="51">
        <f t="shared" si="31"/>
        <v>10.519942335415665</v>
      </c>
      <c r="F142" s="52">
        <v>17310</v>
      </c>
      <c r="G142" s="52">
        <v>2189.2</v>
      </c>
      <c r="H142" s="52">
        <f t="shared" si="32"/>
        <v>12.647024841132293</v>
      </c>
      <c r="I142" s="52">
        <v>3500</v>
      </c>
      <c r="J142" s="52"/>
      <c r="K142" s="52">
        <f>J142/I142*100</f>
        <v>0</v>
      </c>
      <c r="L142" s="47"/>
      <c r="M142" s="48"/>
      <c r="N142" s="47"/>
    </row>
    <row r="143" spans="1:14" s="35" customFormat="1" ht="30" customHeight="1">
      <c r="A143" s="37">
        <v>109</v>
      </c>
      <c r="B143" s="38" t="s">
        <v>6</v>
      </c>
      <c r="C143" s="6">
        <f t="shared" si="30"/>
        <v>380</v>
      </c>
      <c r="D143" s="6">
        <f t="shared" si="30"/>
        <v>72.4</v>
      </c>
      <c r="E143" s="51">
        <f t="shared" si="31"/>
        <v>19.05263157894737</v>
      </c>
      <c r="F143" s="52">
        <v>380</v>
      </c>
      <c r="G143" s="52">
        <v>72.4</v>
      </c>
      <c r="H143" s="52">
        <f t="shared" si="32"/>
        <v>19.05263157894737</v>
      </c>
      <c r="I143" s="52"/>
      <c r="J143" s="52"/>
      <c r="K143" s="52"/>
      <c r="L143" s="47"/>
      <c r="M143" s="48"/>
      <c r="N143" s="47"/>
    </row>
    <row r="144" spans="1:14" s="35" customFormat="1" ht="30" customHeight="1">
      <c r="A144" s="37">
        <v>110</v>
      </c>
      <c r="B144" s="38" t="s">
        <v>7</v>
      </c>
      <c r="C144" s="6">
        <f>F144+I144+L144</f>
        <v>10</v>
      </c>
      <c r="D144" s="6">
        <f>G144+J144+M144</f>
        <v>0</v>
      </c>
      <c r="E144" s="51">
        <f>D144/C144*100</f>
        <v>0</v>
      </c>
      <c r="F144" s="52">
        <v>10</v>
      </c>
      <c r="G144" s="52"/>
      <c r="H144" s="52">
        <f t="shared" si="32"/>
        <v>0</v>
      </c>
      <c r="I144" s="52"/>
      <c r="J144" s="52"/>
      <c r="K144" s="52"/>
      <c r="L144" s="47"/>
      <c r="M144" s="48"/>
      <c r="N144" s="47"/>
    </row>
    <row r="145" spans="1:14" s="42" customFormat="1" ht="17.25" customHeight="1">
      <c r="A145" s="37">
        <v>111</v>
      </c>
      <c r="B145" s="38" t="s">
        <v>10</v>
      </c>
      <c r="C145" s="6">
        <f t="shared" si="30"/>
        <v>15</v>
      </c>
      <c r="D145" s="6">
        <f t="shared" si="30"/>
        <v>0</v>
      </c>
      <c r="E145" s="51">
        <f t="shared" si="31"/>
        <v>0</v>
      </c>
      <c r="F145" s="52">
        <v>15</v>
      </c>
      <c r="G145" s="52"/>
      <c r="H145" s="52">
        <f t="shared" si="32"/>
        <v>0</v>
      </c>
      <c r="I145" s="52"/>
      <c r="J145" s="52"/>
      <c r="K145" s="52"/>
      <c r="L145" s="47"/>
      <c r="M145" s="48"/>
      <c r="N145" s="47"/>
    </row>
    <row r="146" spans="1:14" s="42" customFormat="1" ht="22.5" customHeight="1">
      <c r="A146" s="37">
        <v>112</v>
      </c>
      <c r="B146" s="38" t="s">
        <v>15</v>
      </c>
      <c r="C146" s="6">
        <f t="shared" si="30"/>
        <v>20</v>
      </c>
      <c r="D146" s="6">
        <f t="shared" si="30"/>
        <v>0</v>
      </c>
      <c r="E146" s="51">
        <f t="shared" si="31"/>
        <v>0</v>
      </c>
      <c r="F146" s="52">
        <v>20</v>
      </c>
      <c r="G146" s="52"/>
      <c r="H146" s="52">
        <f t="shared" si="32"/>
        <v>0</v>
      </c>
      <c r="I146" s="52"/>
      <c r="J146" s="52"/>
      <c r="K146" s="52"/>
      <c r="L146" s="47"/>
      <c r="M146" s="48"/>
      <c r="N146" s="47"/>
    </row>
    <row r="147" spans="1:14" s="35" customFormat="1" ht="13.5">
      <c r="A147" s="37">
        <v>113</v>
      </c>
      <c r="B147" s="38" t="s">
        <v>8</v>
      </c>
      <c r="C147" s="6">
        <f t="shared" si="30"/>
        <v>100</v>
      </c>
      <c r="D147" s="6">
        <f t="shared" si="30"/>
        <v>6.1</v>
      </c>
      <c r="E147" s="51">
        <f t="shared" si="31"/>
        <v>6.1</v>
      </c>
      <c r="F147" s="52">
        <v>100</v>
      </c>
      <c r="G147" s="52">
        <v>6.1</v>
      </c>
      <c r="H147" s="52">
        <f t="shared" si="32"/>
        <v>6.1</v>
      </c>
      <c r="I147" s="52"/>
      <c r="J147" s="52"/>
      <c r="K147" s="52"/>
      <c r="L147" s="47"/>
      <c r="M147" s="48"/>
      <c r="N147" s="47"/>
    </row>
    <row r="148" spans="1:14" s="42" customFormat="1" ht="13.5">
      <c r="A148" s="37">
        <v>114</v>
      </c>
      <c r="B148" s="38" t="s">
        <v>16</v>
      </c>
      <c r="C148" s="6">
        <f t="shared" si="30"/>
        <v>990</v>
      </c>
      <c r="D148" s="6">
        <f t="shared" si="30"/>
        <v>296.7</v>
      </c>
      <c r="E148" s="51">
        <f t="shared" si="31"/>
        <v>29.96969696969697</v>
      </c>
      <c r="F148" s="52">
        <v>990</v>
      </c>
      <c r="G148" s="52">
        <v>296.7</v>
      </c>
      <c r="H148" s="52">
        <f t="shared" si="32"/>
        <v>29.96969696969697</v>
      </c>
      <c r="I148" s="52"/>
      <c r="J148" s="52"/>
      <c r="K148" s="52"/>
      <c r="L148" s="47"/>
      <c r="M148" s="48"/>
      <c r="N148" s="47"/>
    </row>
    <row r="149" spans="1:14" s="12" customFormat="1" ht="21.75" customHeight="1">
      <c r="A149" s="13"/>
      <c r="B149" s="14" t="s">
        <v>1</v>
      </c>
      <c r="C149" s="15">
        <f>SUM(C138:C148)</f>
        <v>66501.8</v>
      </c>
      <c r="D149" s="15">
        <f>SUM(D138:D148)</f>
        <v>4009.6</v>
      </c>
      <c r="E149" s="16">
        <f t="shared" si="31"/>
        <v>6.029310484828981</v>
      </c>
      <c r="F149" s="15">
        <f>SUM(F138:F148)</f>
        <v>41774.7</v>
      </c>
      <c r="G149" s="15">
        <f>SUM(G138:G148)</f>
        <v>4009.6</v>
      </c>
      <c r="H149" s="15">
        <f>G149/F149*100</f>
        <v>9.598153906551095</v>
      </c>
      <c r="I149" s="15">
        <f>SUM(I138:I148)</f>
        <v>24727.1</v>
      </c>
      <c r="J149" s="15">
        <f>SUM(J138:J148)</f>
        <v>0</v>
      </c>
      <c r="K149" s="15">
        <v>0</v>
      </c>
      <c r="L149" s="15">
        <f>SUM(L138:L148)</f>
        <v>0</v>
      </c>
      <c r="M149" s="15">
        <f>SUM(M138:M148)</f>
        <v>0</v>
      </c>
      <c r="N149" s="15">
        <v>0</v>
      </c>
    </row>
    <row r="150" spans="2:12" ht="12.75" customHeight="1">
      <c r="B150" s="20"/>
      <c r="C150" s="21"/>
      <c r="D150" s="21"/>
      <c r="E150" s="21"/>
      <c r="F150" s="20"/>
      <c r="G150" s="20"/>
      <c r="H150" s="20"/>
      <c r="I150" s="20"/>
      <c r="J150" s="20"/>
      <c r="K150" s="20"/>
      <c r="L150" s="20"/>
    </row>
    <row r="152" spans="3:14" ht="13.5">
      <c r="C152" s="23">
        <f>C24+C38+C54+C67+C80+C93+C108+C121+C136+C149</f>
        <v>3574075.7000000016</v>
      </c>
      <c r="D152" s="23">
        <f>D24+D38+D54+D67+D80+D93+D108+D121+D136+D149</f>
        <v>376196.39999999997</v>
      </c>
      <c r="E152" s="23">
        <f>SUM(D152/C152*100)</f>
        <v>10.525697595045337</v>
      </c>
      <c r="F152" s="23">
        <f>F24+F38+F54+F67+F80+F93+F108+F121+F136+F149</f>
        <v>1504755.8999999997</v>
      </c>
      <c r="G152" s="23">
        <f>G24+G38+G54+G67+G80+G93+G108+G121+G136+G149</f>
        <v>162697.99999999997</v>
      </c>
      <c r="H152" s="23">
        <f>SUM(G152/F152*100)</f>
        <v>10.812252007119561</v>
      </c>
      <c r="I152" s="23">
        <f>I24+I38+I54+I67+I80+I93+I108+I121+I136+I149</f>
        <v>1962338.6999999997</v>
      </c>
      <c r="J152" s="23">
        <f>J24+J38+J54+J67+J80+J93+J108+J121+J136+J149</f>
        <v>190396.9</v>
      </c>
      <c r="K152" s="23">
        <f>SUM(J152/I152*100)</f>
        <v>9.702550329359555</v>
      </c>
      <c r="L152" s="23">
        <f>L24+L38+L54+L67+L80+L93+L108+L121+L136+L149</f>
        <v>102248.00000000001</v>
      </c>
      <c r="M152" s="23">
        <f>M24+M38+M54+M67+M80+M93+M108+M121+M136+M149</f>
        <v>23101.5</v>
      </c>
      <c r="N152" s="23">
        <f>SUM(M152/L152*100)</f>
        <v>22.593595962757217</v>
      </c>
    </row>
    <row r="153" spans="3:14" ht="13.5">
      <c r="C153" s="23">
        <f>C38+C54+C67+C80+C93+C108+C121+C136+C149</f>
        <v>587299.1</v>
      </c>
      <c r="D153" s="23">
        <f>D38+D54+D67+D80+D93+D108+D121+D136+D149</f>
        <v>45624.90000000001</v>
      </c>
      <c r="E153" s="23">
        <f>SUM(D153/C153*100)</f>
        <v>7.768596955111971</v>
      </c>
      <c r="F153" s="23">
        <f>F38+F54+F67+F80+F93+F108+F121+F136+F149</f>
        <v>424850.3</v>
      </c>
      <c r="G153" s="23">
        <f>G38+G54+G67+G80+G93+G108+G121+G136+G149</f>
        <v>45624.90000000001</v>
      </c>
      <c r="H153" s="23">
        <f>SUM(G153/F153*100)</f>
        <v>10.73905326181952</v>
      </c>
      <c r="I153" s="23">
        <f>I38+I54+I67+I80+I93+I108+I121+I136+I149</f>
        <v>154913.19999999998</v>
      </c>
      <c r="J153" s="23">
        <f>J38+J54+J67+J80+J93+J108+J121+J136+J149</f>
        <v>0</v>
      </c>
      <c r="K153" s="23">
        <f>SUM(J153/I153*100)</f>
        <v>0</v>
      </c>
      <c r="L153" s="23">
        <f>L38+L54+L67+L80+L93+L108+L121+L136+L149</f>
        <v>2802.5</v>
      </c>
      <c r="M153" s="23">
        <f>M38+M54+M67+M80+M93+M108+M121+M136+M149</f>
        <v>0</v>
      </c>
      <c r="N153" s="23">
        <f>SUM(M153/L153*100)</f>
        <v>0</v>
      </c>
    </row>
    <row r="156" spans="3:4" ht="13.5">
      <c r="C156" s="32"/>
      <c r="D156" s="32"/>
    </row>
    <row r="157" spans="3:4" ht="13.5">
      <c r="C157" s="32"/>
      <c r="D157" s="32"/>
    </row>
  </sheetData>
  <sheetProtection/>
  <mergeCells count="18">
    <mergeCell ref="A68:N68"/>
    <mergeCell ref="A2:A4"/>
    <mergeCell ref="B2:B4"/>
    <mergeCell ref="C2:N2"/>
    <mergeCell ref="C3:E3"/>
    <mergeCell ref="F3:H3"/>
    <mergeCell ref="I3:K3"/>
    <mergeCell ref="L3:N3"/>
    <mergeCell ref="A81:N81"/>
    <mergeCell ref="A1:N1"/>
    <mergeCell ref="A94:N94"/>
    <mergeCell ref="A109:N109"/>
    <mergeCell ref="A122:N122"/>
    <mergeCell ref="A137:N137"/>
    <mergeCell ref="A6:N6"/>
    <mergeCell ref="A25:N25"/>
    <mergeCell ref="A39:N39"/>
    <mergeCell ref="A55:N55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7" max="255" man="1"/>
    <brk id="93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Христозова Антонина</cp:lastModifiedBy>
  <cp:lastPrinted>2024-03-04T13:53:44Z</cp:lastPrinted>
  <dcterms:created xsi:type="dcterms:W3CDTF">2015-05-26T06:30:36Z</dcterms:created>
  <dcterms:modified xsi:type="dcterms:W3CDTF">2024-03-04T14:34:38Z</dcterms:modified>
  <cp:category/>
  <cp:version/>
  <cp:contentType/>
  <cp:contentStatus/>
</cp:coreProperties>
</file>