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01.03.2024" sheetId="1" r:id="rId1"/>
  </sheets>
  <definedNames>
    <definedName name="_xlnm.Print_Titles" localSheetId="0">'01.03.2024'!$4:$7</definedName>
    <definedName name="_xlnm.Print_Area" localSheetId="0">'01.03.2024'!$A$1:$O$68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<sst xmlns="http://schemas.openxmlformats.org/spreadsheetml/2006/main" count="164" uniqueCount="42">
  <si>
    <t>Муниципальная программа муниципального образования «Развитие жилищно-коммунального хозяйства»</t>
  </si>
  <si>
    <t>Муниципальная программа «Социальная поддержка граждан»</t>
  </si>
  <si>
    <t>Муниципальная программа «Комплексное и устойчивое развитие в сфере строительства, архитектуры и дорожного хозяйства»</t>
  </si>
  <si>
    <t>Муниципальная программа «Обеспечение безопасности населения»</t>
  </si>
  <si>
    <t>Муниципальная программа «Развитие культуры»</t>
  </si>
  <si>
    <t>Муниципальная программа «Развитие физической культуры и массового спорта»</t>
  </si>
  <si>
    <t>Муниципальная программа муниципального образования «Экономическое развитие»</t>
  </si>
  <si>
    <t>%</t>
  </si>
  <si>
    <t>ВСЕГО</t>
  </si>
  <si>
    <t>краевые средства</t>
  </si>
  <si>
    <t>федеральные средства</t>
  </si>
  <si>
    <t>план</t>
  </si>
  <si>
    <t>факт</t>
  </si>
  <si>
    <t>местные средства</t>
  </si>
  <si>
    <t>ИТОГО</t>
  </si>
  <si>
    <t>Муниципальная программа муниципального образования «Информатизация администрации муниципального образования»</t>
  </si>
  <si>
    <t>Муниципальная программа «Информационное обеспечение жителей Новокубанского района»</t>
  </si>
  <si>
    <t>Муниципальная программа  «Развитие сельского хозяйства и регулирование рынков сельскохозяйственной продукции, сырья и продовольствия»</t>
  </si>
  <si>
    <t>Управление образования администрации муниципального образования Новокубанский район</t>
  </si>
  <si>
    <t>Администрация муниципального образования Новокубанский район</t>
  </si>
  <si>
    <t>Управление имущественных отношений администрации муниципального образования Новокубанский район</t>
  </si>
  <si>
    <t>-</t>
  </si>
  <si>
    <t>№ п/п</t>
  </si>
  <si>
    <t>Код ГРБС</t>
  </si>
  <si>
    <t>Наименование программы/ Наименование ГРБС</t>
  </si>
  <si>
    <t>Отдел культуры администрации муниципального образования Новокубанский район</t>
  </si>
  <si>
    <t xml:space="preserve"> Управление по вопросам семьи и детства администрации муниципального образования Новокубанский район</t>
  </si>
  <si>
    <t>Отдел по физической культуре и спорту муниципального образования Новокубанский район</t>
  </si>
  <si>
    <t>Отдел по молодежной политике администрации муниципального образования Новокубанский район</t>
  </si>
  <si>
    <t>Муниципальное казенное учреждение "Аварийно-спасательный отряд муниципального образования Новокубанский район"</t>
  </si>
  <si>
    <t>Финансовое управление администрации муниципального образования Новокубанский район</t>
  </si>
  <si>
    <t>(тыс. рублей)</t>
  </si>
  <si>
    <t xml:space="preserve">Исполнение муниципальных программ муниципального образования Новокубанский районв разрезе главных распорядителей бюджетных средств </t>
  </si>
  <si>
    <t>2024 ГОД</t>
  </si>
  <si>
    <t>Муниципальная программа  «Молодежь Кубани»</t>
  </si>
  <si>
    <t>Муниципальная программа «Доступная среда»</t>
  </si>
  <si>
    <t>Муниципальная программа муниципального образования «Развитие образования»</t>
  </si>
  <si>
    <t>Муниципальная программа муниципального образования «Дети Кубани»</t>
  </si>
  <si>
    <t>Муниципальная программа «Управление муниципальными финансами»</t>
  </si>
  <si>
    <t>Муниципальная программа муниципального образования «Управление муниципальным имуществом и земельными ресурсами»</t>
  </si>
  <si>
    <t>Муниципальная программа муниципального образования «Развитие муниципальной службы»</t>
  </si>
  <si>
    <t>по состоянию на 01.03.2024 года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</si>
</sst>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00000"/>
    <numFmt numFmtId="183" formatCode="00"/>
    <numFmt numFmtId="184" formatCode="000"/>
    <numFmt numFmtId="185" formatCode="#,##0.00;[Red]\-#,##0.00;0.00"/>
    <numFmt numFmtId="186" formatCode="#,##0.000;[Red]\-#,##0.000;0.000"/>
    <numFmt numFmtId="187" formatCode="#,##0.0;[Red]\-#,##0.0;0.0"/>
    <numFmt numFmtId="188" formatCode="0,000,000"/>
    <numFmt numFmtId="189" formatCode="#,##0.0"/>
    <numFmt numFmtId="190" formatCode="0.0"/>
    <numFmt numFmtId="191" formatCode="#,##0.0_ ;[Red]\-#,##0.0\ 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.0_р_._-;\-* #,##0.0_р_._-;_-* &quot;-&quot;?_р_._-;_-@_-"/>
    <numFmt numFmtId="195" formatCode="#,##0.0_ ;\-#,##0.0\ "/>
    <numFmt numFmtId="196" formatCode="#,##0.0\ &quot;₽&quot;"/>
    <numFmt numFmtId="197" formatCode="00\.00\.00"/>
    <numFmt numFmtId="198" formatCode="#,##0.00_ ;[Red]\-#,##0.00\ "/>
    <numFmt numFmtId="199" formatCode="0\.00"/>
    <numFmt numFmtId="200" formatCode="000\.00\.00"/>
    <numFmt numFmtId="201" formatCode="0000000000"/>
    <numFmt numFmtId="202" formatCode="0000"/>
    <numFmt numFmtId="203" formatCode="000\.00\.000\.0"/>
    <numFmt numFmtId="204" formatCode="_-* #,##0.0\ _₽_-;\-* #,##0.0\ _₽_-;_-* &quot;-&quot;?\ _₽_-;_-@_-"/>
    <numFmt numFmtId="205" formatCode="[$-FC19]d\ mmmm\ yyyy\ &quot;г.&quot;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43"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56" applyFont="1" applyFill="1" applyBorder="1" applyAlignment="1">
      <alignment horizontal="center" vertical="center" wrapText="1"/>
      <protection/>
    </xf>
    <xf numFmtId="0" fontId="2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6" applyFont="1" applyFill="1" applyAlignment="1">
      <alignment horizontal="center" vertical="center" wrapText="1"/>
      <protection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wrapText="1"/>
    </xf>
    <xf numFmtId="189" fontId="2" fillId="4" borderId="10" xfId="0" applyNumberFormat="1" applyFont="1" applyFill="1" applyBorder="1" applyAlignment="1">
      <alignment horizontal="right"/>
    </xf>
    <xf numFmtId="182" fontId="2" fillId="4" borderId="10" xfId="56" applyNumberFormat="1" applyFont="1" applyFill="1" applyBorder="1" applyAlignment="1" applyProtection="1">
      <alignment horizontal="left" wrapText="1"/>
      <protection hidden="1"/>
    </xf>
    <xf numFmtId="189" fontId="2" fillId="4" borderId="10" xfId="56" applyNumberFormat="1" applyFont="1" applyFill="1" applyBorder="1" applyAlignment="1" applyProtection="1">
      <alignment horizontal="right" wrapText="1"/>
      <protection hidden="1"/>
    </xf>
    <xf numFmtId="0" fontId="2" fillId="4" borderId="0" xfId="56" applyFont="1" applyFill="1">
      <alignment/>
      <protection/>
    </xf>
    <xf numFmtId="0" fontId="2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left"/>
    </xf>
    <xf numFmtId="189" fontId="3" fillId="4" borderId="10" xfId="0" applyNumberFormat="1" applyFont="1" applyFill="1" applyBorder="1" applyAlignment="1">
      <alignment horizontal="right"/>
    </xf>
    <xf numFmtId="0" fontId="2" fillId="33" borderId="0" xfId="56" applyFont="1" applyFill="1" applyAlignment="1">
      <alignment horizontal="center" vertical="center"/>
      <protection/>
    </xf>
    <xf numFmtId="0" fontId="2" fillId="33" borderId="0" xfId="56" applyFont="1" applyFill="1">
      <alignment/>
      <protection/>
    </xf>
    <xf numFmtId="189" fontId="2" fillId="0" borderId="10" xfId="0" applyNumberFormat="1" applyFont="1" applyFill="1" applyBorder="1" applyAlignment="1">
      <alignment horizontal="right"/>
    </xf>
    <xf numFmtId="0" fontId="2" fillId="13" borderId="0" xfId="56" applyFont="1" applyFill="1">
      <alignment/>
      <protection/>
    </xf>
    <xf numFmtId="189" fontId="2" fillId="0" borderId="10" xfId="56" applyNumberFormat="1" applyFont="1" applyFill="1" applyBorder="1" applyAlignment="1" applyProtection="1">
      <alignment horizontal="right" wrapText="1"/>
      <protection hidden="1"/>
    </xf>
    <xf numFmtId="204" fontId="2" fillId="13" borderId="0" xfId="56" applyNumberFormat="1" applyFont="1" applyFill="1">
      <alignment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2" fillId="0" borderId="0" xfId="56" applyFont="1" applyFill="1">
      <alignment/>
      <protection/>
    </xf>
    <xf numFmtId="182" fontId="2" fillId="0" borderId="10" xfId="56" applyNumberFormat="1" applyFont="1" applyFill="1" applyBorder="1" applyAlignment="1" applyProtection="1">
      <alignment horizontal="left" wrapText="1"/>
      <protection hidden="1"/>
    </xf>
    <xf numFmtId="182" fontId="2" fillId="0" borderId="10" xfId="56" applyNumberFormat="1" applyFont="1" applyFill="1" applyBorder="1" applyAlignment="1" applyProtection="1">
      <alignment wrapText="1"/>
      <protection hidden="1"/>
    </xf>
    <xf numFmtId="0" fontId="3" fillId="0" borderId="0" xfId="56" applyFont="1" applyFill="1">
      <alignment/>
      <protection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0" fontId="3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56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6" applyFont="1" applyFill="1" applyBorder="1" applyAlignment="1">
      <alignment horizontal="center" vertical="center" wrapText="1"/>
      <protection/>
    </xf>
    <xf numFmtId="0" fontId="2" fillId="0" borderId="10" xfId="56" applyNumberFormat="1" applyFont="1" applyFill="1" applyBorder="1" applyAlignment="1" applyProtection="1">
      <alignment horizontal="center" vertical="center" wrapText="1"/>
      <protection hidden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view="pageBreakPreview" zoomScaleNormal="80" zoomScaleSheetLayoutView="100" zoomScalePageLayoutView="0" workbookViewId="0" topLeftCell="A1">
      <pane ySplit="6" topLeftCell="A64" activePane="bottomLeft" state="frozen"/>
      <selection pane="topLeft" activeCell="A1" sqref="A1"/>
      <selection pane="bottomLeft" activeCell="C73" sqref="C73"/>
    </sheetView>
  </sheetViews>
  <sheetFormatPr defaultColWidth="9.125" defaultRowHeight="12.75"/>
  <cols>
    <col min="1" max="1" width="3.875" style="15" customWidth="1"/>
    <col min="2" max="2" width="6.375" style="15" customWidth="1"/>
    <col min="3" max="3" width="64.375" style="16" customWidth="1"/>
    <col min="4" max="4" width="14.375" style="18" customWidth="1"/>
    <col min="5" max="5" width="11.625" style="18" bestFit="1" customWidth="1"/>
    <col min="6" max="6" width="9.00390625" style="18" bestFit="1" customWidth="1"/>
    <col min="7" max="7" width="11.625" style="16" bestFit="1" customWidth="1"/>
    <col min="8" max="8" width="11.50390625" style="16" bestFit="1" customWidth="1"/>
    <col min="9" max="9" width="8.25390625" style="16" bestFit="1" customWidth="1"/>
    <col min="10" max="10" width="11.625" style="16" bestFit="1" customWidth="1"/>
    <col min="11" max="11" width="11.50390625" style="16" bestFit="1" customWidth="1"/>
    <col min="12" max="12" width="8.25390625" style="16" bestFit="1" customWidth="1"/>
    <col min="13" max="14" width="10.00390625" style="16" bestFit="1" customWidth="1"/>
    <col min="15" max="15" width="8.125" style="16" bestFit="1" customWidth="1"/>
    <col min="16" max="238" width="9.125" style="16" customWidth="1"/>
    <col min="239" max="16384" width="9.125" style="16" customWidth="1"/>
  </cols>
  <sheetData>
    <row r="1" spans="1:15" s="23" customFormat="1" ht="13.5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23" customFormat="1" ht="13.5">
      <c r="A2" s="34" t="s">
        <v>41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s="23" customFormat="1" ht="13.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35" t="s">
        <v>31</v>
      </c>
      <c r="O3" s="35"/>
    </row>
    <row r="4" spans="1:15" s="4" customFormat="1" ht="13.5">
      <c r="A4" s="36" t="s">
        <v>22</v>
      </c>
      <c r="B4" s="36" t="s">
        <v>23</v>
      </c>
      <c r="C4" s="37" t="s">
        <v>24</v>
      </c>
      <c r="D4" s="37" t="s">
        <v>33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s="4" customFormat="1" ht="13.5">
      <c r="A5" s="36"/>
      <c r="B5" s="36"/>
      <c r="C5" s="37"/>
      <c r="D5" s="37" t="s">
        <v>8</v>
      </c>
      <c r="E5" s="37"/>
      <c r="F5" s="37"/>
      <c r="G5" s="37" t="s">
        <v>13</v>
      </c>
      <c r="H5" s="37"/>
      <c r="I5" s="37"/>
      <c r="J5" s="37" t="s">
        <v>9</v>
      </c>
      <c r="K5" s="37"/>
      <c r="L5" s="37"/>
      <c r="M5" s="37" t="s">
        <v>10</v>
      </c>
      <c r="N5" s="37"/>
      <c r="O5" s="37"/>
    </row>
    <row r="6" spans="1:15" s="4" customFormat="1" ht="13.5">
      <c r="A6" s="36"/>
      <c r="B6" s="36"/>
      <c r="C6" s="37"/>
      <c r="D6" s="3" t="s">
        <v>11</v>
      </c>
      <c r="E6" s="3" t="s">
        <v>12</v>
      </c>
      <c r="F6" s="3" t="s">
        <v>7</v>
      </c>
      <c r="G6" s="3" t="s">
        <v>11</v>
      </c>
      <c r="H6" s="3" t="s">
        <v>12</v>
      </c>
      <c r="I6" s="3" t="s">
        <v>7</v>
      </c>
      <c r="J6" s="3" t="s">
        <v>11</v>
      </c>
      <c r="K6" s="3" t="s">
        <v>12</v>
      </c>
      <c r="L6" s="3" t="s">
        <v>7</v>
      </c>
      <c r="M6" s="3" t="s">
        <v>11</v>
      </c>
      <c r="N6" s="3" t="s">
        <v>12</v>
      </c>
      <c r="O6" s="3" t="s">
        <v>7</v>
      </c>
    </row>
    <row r="7" spans="1:15" s="4" customFormat="1" ht="13.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s="23" customFormat="1" ht="27">
      <c r="A8" s="33">
        <v>1</v>
      </c>
      <c r="B8" s="5"/>
      <c r="C8" s="6" t="s">
        <v>36</v>
      </c>
      <c r="D8" s="7">
        <f aca="true" t="shared" si="0" ref="D8:E12">G8+J8+M8</f>
        <v>1610313.5000000002</v>
      </c>
      <c r="E8" s="7">
        <f t="shared" si="0"/>
        <v>258558.7</v>
      </c>
      <c r="F8" s="7">
        <f aca="true" t="shared" si="1" ref="F8:F24">E8/D8*100</f>
        <v>16.0564200697566</v>
      </c>
      <c r="G8" s="7">
        <f>G9</f>
        <v>467096.4</v>
      </c>
      <c r="H8" s="7">
        <f>H9</f>
        <v>72526.2</v>
      </c>
      <c r="I8" s="7">
        <f>H8/G8*100</f>
        <v>15.527030394582358</v>
      </c>
      <c r="J8" s="7">
        <f>J9</f>
        <v>1054323.3</v>
      </c>
      <c r="K8" s="7">
        <f>K9</f>
        <v>163889.8</v>
      </c>
      <c r="L8" s="7">
        <f>K8/J8*100</f>
        <v>15.544548811545756</v>
      </c>
      <c r="M8" s="7">
        <f>M9</f>
        <v>88893.8</v>
      </c>
      <c r="N8" s="7">
        <f>N9</f>
        <v>22142.7</v>
      </c>
      <c r="O8" s="7">
        <f>N8/M8*100</f>
        <v>24.909161268839895</v>
      </c>
    </row>
    <row r="9" spans="1:15" s="23" customFormat="1" ht="27">
      <c r="A9" s="33"/>
      <c r="B9" s="21">
        <v>925</v>
      </c>
      <c r="C9" s="22" t="s">
        <v>18</v>
      </c>
      <c r="D9" s="17">
        <f>G9+J9+M9</f>
        <v>1610313.5000000002</v>
      </c>
      <c r="E9" s="17">
        <f>H9+K9+N9</f>
        <v>258558.7</v>
      </c>
      <c r="F9" s="17">
        <v>4.959338662937371</v>
      </c>
      <c r="G9" s="17">
        <v>467096.4</v>
      </c>
      <c r="H9" s="17">
        <v>72526.2</v>
      </c>
      <c r="I9" s="17">
        <v>4.07029469719741</v>
      </c>
      <c r="J9" s="17">
        <v>1054323.3</v>
      </c>
      <c r="K9" s="17">
        <v>163889.8</v>
      </c>
      <c r="L9" s="17">
        <v>5.7713511595541895</v>
      </c>
      <c r="M9" s="17">
        <v>88893.8</v>
      </c>
      <c r="N9" s="17">
        <v>22142.7</v>
      </c>
      <c r="O9" s="17">
        <v>0</v>
      </c>
    </row>
    <row r="10" spans="1:15" s="23" customFormat="1" ht="13.5">
      <c r="A10" s="27">
        <v>2</v>
      </c>
      <c r="B10" s="5"/>
      <c r="C10" s="8" t="s">
        <v>1</v>
      </c>
      <c r="D10" s="7">
        <f t="shared" si="0"/>
        <v>13446.7</v>
      </c>
      <c r="E10" s="7">
        <f t="shared" si="0"/>
        <v>1179.3</v>
      </c>
      <c r="F10" s="7">
        <f t="shared" si="1"/>
        <v>8.77018153152818</v>
      </c>
      <c r="G10" s="9">
        <f>G11+G12</f>
        <v>10769.7</v>
      </c>
      <c r="H10" s="9">
        <f>H11+H12</f>
        <v>1179.3</v>
      </c>
      <c r="I10" s="7">
        <f aca="true" t="shared" si="2" ref="I10:I61">H10/G10*100</f>
        <v>10.95016574277835</v>
      </c>
      <c r="J10" s="9">
        <f>J11+J12</f>
        <v>2215.4</v>
      </c>
      <c r="K10" s="9">
        <f>K11+K12</f>
        <v>0</v>
      </c>
      <c r="L10" s="7">
        <f>K10/J10*100</f>
        <v>0</v>
      </c>
      <c r="M10" s="9">
        <f>M11+M12</f>
        <v>461.6</v>
      </c>
      <c r="N10" s="9">
        <f>N11+N12</f>
        <v>0</v>
      </c>
      <c r="O10" s="7">
        <f>N10/M10*100</f>
        <v>0</v>
      </c>
    </row>
    <row r="11" spans="1:15" s="23" customFormat="1" ht="13.5">
      <c r="A11" s="28"/>
      <c r="B11" s="21">
        <v>902</v>
      </c>
      <c r="C11" s="24" t="s">
        <v>19</v>
      </c>
      <c r="D11" s="17">
        <f t="shared" si="0"/>
        <v>9567</v>
      </c>
      <c r="E11" s="17">
        <f t="shared" si="0"/>
        <v>1179.3</v>
      </c>
      <c r="F11" s="17">
        <f t="shared" si="1"/>
        <v>12.326748196926935</v>
      </c>
      <c r="G11" s="19">
        <v>9567</v>
      </c>
      <c r="H11" s="19">
        <v>1179.3</v>
      </c>
      <c r="I11" s="17">
        <f t="shared" si="2"/>
        <v>12.326748196926935</v>
      </c>
      <c r="J11" s="17"/>
      <c r="K11" s="17"/>
      <c r="L11" s="17" t="s">
        <v>21</v>
      </c>
      <c r="M11" s="17"/>
      <c r="N11" s="17"/>
      <c r="O11" s="17" t="s">
        <v>21</v>
      </c>
    </row>
    <row r="12" spans="1:15" s="23" customFormat="1" ht="27">
      <c r="A12" s="29"/>
      <c r="B12" s="21">
        <v>921</v>
      </c>
      <c r="C12" s="24" t="s">
        <v>20</v>
      </c>
      <c r="D12" s="17">
        <f t="shared" si="0"/>
        <v>3879.7000000000003</v>
      </c>
      <c r="E12" s="17">
        <f t="shared" si="0"/>
        <v>0</v>
      </c>
      <c r="F12" s="17">
        <f t="shared" si="1"/>
        <v>0</v>
      </c>
      <c r="G12" s="19">
        <v>1202.7</v>
      </c>
      <c r="H12" s="19"/>
      <c r="I12" s="17">
        <f t="shared" si="2"/>
        <v>0</v>
      </c>
      <c r="J12" s="17">
        <v>2215.4</v>
      </c>
      <c r="K12" s="17"/>
      <c r="L12" s="17">
        <v>0</v>
      </c>
      <c r="M12" s="17">
        <v>461.6</v>
      </c>
      <c r="N12" s="17"/>
      <c r="O12" s="17">
        <v>0</v>
      </c>
    </row>
    <row r="13" spans="1:15" s="23" customFormat="1" ht="27">
      <c r="A13" s="27">
        <v>3</v>
      </c>
      <c r="B13" s="5"/>
      <c r="C13" s="8" t="s">
        <v>37</v>
      </c>
      <c r="D13" s="7">
        <f>D14+D15+D16+D17+D18</f>
        <v>193468.2</v>
      </c>
      <c r="E13" s="7">
        <f>E14+E15+E16+E17+E18</f>
        <v>12815.5</v>
      </c>
      <c r="F13" s="7">
        <f t="shared" si="1"/>
        <v>6.624086025507034</v>
      </c>
      <c r="G13" s="7">
        <f>G14+G15+G16+G17+G18</f>
        <v>950</v>
      </c>
      <c r="H13" s="7">
        <f>H14+H15+H16+H17+H18</f>
        <v>30</v>
      </c>
      <c r="I13" s="7">
        <f t="shared" si="2"/>
        <v>3.1578947368421053</v>
      </c>
      <c r="J13" s="7">
        <f>J14+J15+J16+J17+J18</f>
        <v>186326.9</v>
      </c>
      <c r="K13" s="7">
        <f>K14+K15+K16+K17+K18</f>
        <v>12785.5</v>
      </c>
      <c r="L13" s="7">
        <f>K13/J13*100</f>
        <v>6.861864819304136</v>
      </c>
      <c r="M13" s="7">
        <f>M14+M15+M16+M17+M18</f>
        <v>6191.3</v>
      </c>
      <c r="N13" s="7">
        <f>N14+N15+N16+N17+N18</f>
        <v>0</v>
      </c>
      <c r="O13" s="7" t="s">
        <v>21</v>
      </c>
    </row>
    <row r="14" spans="1:15" s="23" customFormat="1" ht="13.5">
      <c r="A14" s="28"/>
      <c r="B14" s="21">
        <v>902</v>
      </c>
      <c r="C14" s="25" t="s">
        <v>19</v>
      </c>
      <c r="D14" s="17">
        <f aca="true" t="shared" si="3" ref="D14:E21">G14+J14+M14</f>
        <v>50</v>
      </c>
      <c r="E14" s="17">
        <f t="shared" si="3"/>
        <v>0</v>
      </c>
      <c r="F14" s="17">
        <f t="shared" si="1"/>
        <v>0</v>
      </c>
      <c r="G14" s="19">
        <v>50</v>
      </c>
      <c r="H14" s="19"/>
      <c r="I14" s="17">
        <f t="shared" si="2"/>
        <v>0</v>
      </c>
      <c r="J14" s="17"/>
      <c r="K14" s="17"/>
      <c r="L14" s="17" t="s">
        <v>21</v>
      </c>
      <c r="M14" s="17"/>
      <c r="N14" s="17"/>
      <c r="O14" s="17" t="s">
        <v>21</v>
      </c>
    </row>
    <row r="15" spans="1:15" s="23" customFormat="1" ht="27">
      <c r="A15" s="28"/>
      <c r="B15" s="21">
        <v>921</v>
      </c>
      <c r="C15" s="24" t="s">
        <v>20</v>
      </c>
      <c r="D15" s="17">
        <f t="shared" si="3"/>
        <v>77465.2</v>
      </c>
      <c r="E15" s="17">
        <f t="shared" si="3"/>
        <v>0</v>
      </c>
      <c r="F15" s="17">
        <f t="shared" si="1"/>
        <v>0</v>
      </c>
      <c r="G15" s="17"/>
      <c r="H15" s="17"/>
      <c r="I15" s="17" t="s">
        <v>21</v>
      </c>
      <c r="J15" s="17">
        <v>71273.9</v>
      </c>
      <c r="K15" s="17"/>
      <c r="L15" s="17">
        <f>K15/J15*100</f>
        <v>0</v>
      </c>
      <c r="M15" s="17">
        <v>6191.3</v>
      </c>
      <c r="N15" s="17"/>
      <c r="O15" s="17" t="s">
        <v>21</v>
      </c>
    </row>
    <row r="16" spans="1:15" s="23" customFormat="1" ht="27">
      <c r="A16" s="28"/>
      <c r="B16" s="21">
        <v>925</v>
      </c>
      <c r="C16" s="1" t="s">
        <v>18</v>
      </c>
      <c r="D16" s="17">
        <f t="shared" si="3"/>
        <v>4126</v>
      </c>
      <c r="E16" s="17">
        <f t="shared" si="3"/>
        <v>0</v>
      </c>
      <c r="F16" s="17">
        <f t="shared" si="1"/>
        <v>0</v>
      </c>
      <c r="G16" s="17"/>
      <c r="H16" s="17"/>
      <c r="I16" s="17" t="s">
        <v>21</v>
      </c>
      <c r="J16" s="17">
        <v>4126</v>
      </c>
      <c r="K16" s="17"/>
      <c r="L16" s="17">
        <f>K16/J16*100</f>
        <v>0</v>
      </c>
      <c r="M16" s="17"/>
      <c r="N16" s="17"/>
      <c r="O16" s="17" t="s">
        <v>21</v>
      </c>
    </row>
    <row r="17" spans="1:15" s="23" customFormat="1" ht="27">
      <c r="A17" s="28"/>
      <c r="B17" s="21">
        <v>926</v>
      </c>
      <c r="C17" s="25" t="s">
        <v>25</v>
      </c>
      <c r="D17" s="17">
        <f t="shared" si="3"/>
        <v>270</v>
      </c>
      <c r="E17" s="17">
        <f t="shared" si="3"/>
        <v>30</v>
      </c>
      <c r="F17" s="17">
        <f t="shared" si="1"/>
        <v>11.11111111111111</v>
      </c>
      <c r="G17" s="19">
        <v>270</v>
      </c>
      <c r="H17" s="19">
        <v>30</v>
      </c>
      <c r="I17" s="17">
        <f t="shared" si="2"/>
        <v>11.11111111111111</v>
      </c>
      <c r="J17" s="17"/>
      <c r="K17" s="17"/>
      <c r="L17" s="17" t="s">
        <v>21</v>
      </c>
      <c r="M17" s="17"/>
      <c r="N17" s="17"/>
      <c r="O17" s="17" t="s">
        <v>21</v>
      </c>
    </row>
    <row r="18" spans="1:15" s="23" customFormat="1" ht="27">
      <c r="A18" s="29"/>
      <c r="B18" s="21">
        <v>930</v>
      </c>
      <c r="C18" s="25" t="s">
        <v>26</v>
      </c>
      <c r="D18" s="17">
        <f t="shared" si="3"/>
        <v>111557</v>
      </c>
      <c r="E18" s="17">
        <f t="shared" si="3"/>
        <v>12785.5</v>
      </c>
      <c r="F18" s="17">
        <f t="shared" si="1"/>
        <v>11.460957178841308</v>
      </c>
      <c r="G18" s="19">
        <v>630</v>
      </c>
      <c r="H18" s="19"/>
      <c r="I18" s="17">
        <f t="shared" si="2"/>
        <v>0</v>
      </c>
      <c r="J18" s="17">
        <v>110927</v>
      </c>
      <c r="K18" s="17">
        <v>12785.5</v>
      </c>
      <c r="L18" s="17">
        <f>K18/J18*100</f>
        <v>11.526048662633984</v>
      </c>
      <c r="M18" s="17"/>
      <c r="N18" s="17"/>
      <c r="O18" s="17" t="s">
        <v>21</v>
      </c>
    </row>
    <row r="19" spans="1:15" s="23" customFormat="1" ht="27">
      <c r="A19" s="27">
        <v>4</v>
      </c>
      <c r="B19" s="5"/>
      <c r="C19" s="8" t="s">
        <v>2</v>
      </c>
      <c r="D19" s="7">
        <f t="shared" si="3"/>
        <v>651800</v>
      </c>
      <c r="E19" s="7">
        <f t="shared" si="3"/>
        <v>14819.6</v>
      </c>
      <c r="F19" s="7">
        <f t="shared" si="1"/>
        <v>2.27364222154035</v>
      </c>
      <c r="G19" s="9">
        <f>G20+G21</f>
        <v>302813.8</v>
      </c>
      <c r="H19" s="9">
        <f>H20+H21</f>
        <v>1481</v>
      </c>
      <c r="I19" s="7">
        <f t="shared" si="2"/>
        <v>0.4890794276879059</v>
      </c>
      <c r="J19" s="9">
        <f>J20+J21</f>
        <v>348986.2</v>
      </c>
      <c r="K19" s="9">
        <f>K20+K21</f>
        <v>13338.6</v>
      </c>
      <c r="L19" s="7">
        <f>K19/J19*100</f>
        <v>3.8220995557990545</v>
      </c>
      <c r="M19" s="9">
        <f>M20+M21</f>
        <v>0</v>
      </c>
      <c r="N19" s="9">
        <f>N20+N21</f>
        <v>0</v>
      </c>
      <c r="O19" s="7" t="s">
        <v>21</v>
      </c>
    </row>
    <row r="20" spans="1:15" s="23" customFormat="1" ht="13.5">
      <c r="A20" s="28"/>
      <c r="B20" s="21">
        <v>902</v>
      </c>
      <c r="C20" s="25" t="s">
        <v>19</v>
      </c>
      <c r="D20" s="17">
        <f t="shared" si="3"/>
        <v>85639.1</v>
      </c>
      <c r="E20" s="17">
        <f t="shared" si="3"/>
        <v>14193.800000000001</v>
      </c>
      <c r="F20" s="17">
        <f t="shared" si="1"/>
        <v>16.573971468639908</v>
      </c>
      <c r="G20" s="19">
        <v>12911.3</v>
      </c>
      <c r="H20" s="19">
        <v>855.2</v>
      </c>
      <c r="I20" s="17">
        <f t="shared" si="2"/>
        <v>6.623655247728734</v>
      </c>
      <c r="J20" s="17">
        <v>72727.8</v>
      </c>
      <c r="K20" s="17">
        <v>13338.6</v>
      </c>
      <c r="L20" s="17">
        <f>K20/J20*100</f>
        <v>18.34044203179527</v>
      </c>
      <c r="M20" s="17"/>
      <c r="N20" s="17"/>
      <c r="O20" s="17" t="s">
        <v>21</v>
      </c>
    </row>
    <row r="21" spans="1:15" s="23" customFormat="1" ht="27">
      <c r="A21" s="29"/>
      <c r="B21" s="21">
        <v>925</v>
      </c>
      <c r="C21" s="1" t="s">
        <v>18</v>
      </c>
      <c r="D21" s="17">
        <f t="shared" si="3"/>
        <v>566160.9</v>
      </c>
      <c r="E21" s="17">
        <f t="shared" si="3"/>
        <v>625.8</v>
      </c>
      <c r="F21" s="17">
        <f t="shared" si="1"/>
        <v>0.1105339489180549</v>
      </c>
      <c r="G21" s="19">
        <v>289902.5</v>
      </c>
      <c r="H21" s="19">
        <v>625.8</v>
      </c>
      <c r="I21" s="17">
        <f t="shared" si="2"/>
        <v>0.2158656789782772</v>
      </c>
      <c r="J21" s="17">
        <v>276258.4</v>
      </c>
      <c r="K21" s="17"/>
      <c r="L21" s="17">
        <f>K21/J21*100</f>
        <v>0</v>
      </c>
      <c r="M21" s="17"/>
      <c r="N21" s="17"/>
      <c r="O21" s="17" t="s">
        <v>21</v>
      </c>
    </row>
    <row r="22" spans="1:15" s="23" customFormat="1" ht="27">
      <c r="A22" s="27">
        <v>5</v>
      </c>
      <c r="B22" s="5"/>
      <c r="C22" s="8" t="s">
        <v>0</v>
      </c>
      <c r="D22" s="7">
        <f>D23</f>
        <v>160077.2</v>
      </c>
      <c r="E22" s="7">
        <f>E23</f>
        <v>0</v>
      </c>
      <c r="F22" s="7">
        <f t="shared" si="1"/>
        <v>0</v>
      </c>
      <c r="G22" s="7">
        <f>G23</f>
        <v>7976.2</v>
      </c>
      <c r="H22" s="7">
        <f>H23</f>
        <v>0</v>
      </c>
      <c r="I22" s="7">
        <f t="shared" si="2"/>
        <v>0</v>
      </c>
      <c r="J22" s="7">
        <f>J23</f>
        <v>152101</v>
      </c>
      <c r="K22" s="7">
        <f>K23</f>
        <v>0</v>
      </c>
      <c r="L22" s="7">
        <f>K22/J22*100</f>
        <v>0</v>
      </c>
      <c r="M22" s="7">
        <f>M23</f>
        <v>0</v>
      </c>
      <c r="N22" s="7">
        <f>N23</f>
        <v>0</v>
      </c>
      <c r="O22" s="7">
        <f>O23</f>
        <v>0</v>
      </c>
    </row>
    <row r="23" spans="1:15" s="23" customFormat="1" ht="13.5">
      <c r="A23" s="29"/>
      <c r="B23" s="21">
        <v>902</v>
      </c>
      <c r="C23" s="25" t="s">
        <v>19</v>
      </c>
      <c r="D23" s="17">
        <v>160077.2</v>
      </c>
      <c r="E23" s="17">
        <v>0</v>
      </c>
      <c r="F23" s="17">
        <v>0</v>
      </c>
      <c r="G23" s="19">
        <v>7976.2</v>
      </c>
      <c r="H23" s="19"/>
      <c r="I23" s="17">
        <v>0</v>
      </c>
      <c r="J23" s="17">
        <v>152101</v>
      </c>
      <c r="K23" s="17"/>
      <c r="L23" s="17">
        <v>0</v>
      </c>
      <c r="M23" s="17"/>
      <c r="N23" s="17"/>
      <c r="O23" s="17"/>
    </row>
    <row r="24" spans="1:15" s="23" customFormat="1" ht="13.5">
      <c r="A24" s="27">
        <v>6</v>
      </c>
      <c r="B24" s="5"/>
      <c r="C24" s="8" t="s">
        <v>3</v>
      </c>
      <c r="D24" s="7">
        <f>G24+J24+M24</f>
        <v>106625.6</v>
      </c>
      <c r="E24" s="7">
        <f>H24+K24+N24</f>
        <v>13578.199999999999</v>
      </c>
      <c r="F24" s="7">
        <f t="shared" si="1"/>
        <v>12.734465269128611</v>
      </c>
      <c r="G24" s="7">
        <f>G25+G26+G27+G28+G29+G30</f>
        <v>106625.6</v>
      </c>
      <c r="H24" s="7">
        <f>H25+H26+H27+H28+H29+H30</f>
        <v>13578.199999999999</v>
      </c>
      <c r="I24" s="7">
        <f t="shared" si="2"/>
        <v>12.734465269128611</v>
      </c>
      <c r="J24" s="7">
        <f>-J25+J27+J28+J29+J30+J26</f>
        <v>0</v>
      </c>
      <c r="K24" s="7">
        <f>-K25+K27+K28+K29+K30+K26</f>
        <v>0</v>
      </c>
      <c r="L24" s="7" t="s">
        <v>21</v>
      </c>
      <c r="M24" s="7">
        <f>-M25+M27+M28+M29+M30+M26</f>
        <v>0</v>
      </c>
      <c r="N24" s="7">
        <f>-N25+N27+N28+N29+N30+N26</f>
        <v>0</v>
      </c>
      <c r="O24" s="7" t="s">
        <v>21</v>
      </c>
    </row>
    <row r="25" spans="1:15" s="23" customFormat="1" ht="13.5">
      <c r="A25" s="28"/>
      <c r="B25" s="21">
        <v>902</v>
      </c>
      <c r="C25" s="25" t="s">
        <v>19</v>
      </c>
      <c r="D25" s="17">
        <f aca="true" t="shared" si="4" ref="D25:D30">G25+J25+M25</f>
        <v>17196.4</v>
      </c>
      <c r="E25" s="17">
        <f aca="true" t="shared" si="5" ref="E25:E30">H25+K25+N25</f>
        <v>1963</v>
      </c>
      <c r="F25" s="17">
        <f aca="true" t="shared" si="6" ref="F25:F31">E25/D25*100</f>
        <v>11.415179921378893</v>
      </c>
      <c r="G25" s="19">
        <v>17196.4</v>
      </c>
      <c r="H25" s="19">
        <v>1963</v>
      </c>
      <c r="I25" s="17">
        <f t="shared" si="2"/>
        <v>11.415179921378893</v>
      </c>
      <c r="J25" s="17"/>
      <c r="K25" s="17"/>
      <c r="L25" s="17" t="s">
        <v>21</v>
      </c>
      <c r="M25" s="17"/>
      <c r="N25" s="17"/>
      <c r="O25" s="17" t="s">
        <v>21</v>
      </c>
    </row>
    <row r="26" spans="1:15" s="23" customFormat="1" ht="27">
      <c r="A26" s="28"/>
      <c r="B26" s="21">
        <v>920</v>
      </c>
      <c r="C26" s="25" t="s">
        <v>29</v>
      </c>
      <c r="D26" s="17">
        <f>G26+J26+M26</f>
        <v>11796.6</v>
      </c>
      <c r="E26" s="17">
        <f>H26+K26+N26</f>
        <v>1705.6</v>
      </c>
      <c r="F26" s="17">
        <f>E26/D26*100</f>
        <v>14.458403268738449</v>
      </c>
      <c r="G26" s="19">
        <v>11796.6</v>
      </c>
      <c r="H26" s="19">
        <v>1705.6</v>
      </c>
      <c r="I26" s="17">
        <f t="shared" si="2"/>
        <v>14.458403268738449</v>
      </c>
      <c r="J26" s="17"/>
      <c r="K26" s="17"/>
      <c r="L26" s="17" t="s">
        <v>21</v>
      </c>
      <c r="M26" s="17"/>
      <c r="N26" s="17"/>
      <c r="O26" s="17" t="s">
        <v>21</v>
      </c>
    </row>
    <row r="27" spans="1:15" s="23" customFormat="1" ht="27">
      <c r="A27" s="28"/>
      <c r="B27" s="21">
        <v>925</v>
      </c>
      <c r="C27" s="1" t="s">
        <v>18</v>
      </c>
      <c r="D27" s="17">
        <f t="shared" si="4"/>
        <v>73640</v>
      </c>
      <c r="E27" s="17">
        <f t="shared" si="5"/>
        <v>8109.7</v>
      </c>
      <c r="F27" s="17">
        <f t="shared" si="6"/>
        <v>11.012629005975013</v>
      </c>
      <c r="G27" s="19">
        <v>73640</v>
      </c>
      <c r="H27" s="19">
        <v>8109.7</v>
      </c>
      <c r="I27" s="17">
        <f t="shared" si="2"/>
        <v>11.012629005975013</v>
      </c>
      <c r="J27" s="17"/>
      <c r="K27" s="17"/>
      <c r="L27" s="17" t="s">
        <v>21</v>
      </c>
      <c r="M27" s="17"/>
      <c r="N27" s="17"/>
      <c r="O27" s="17" t="s">
        <v>21</v>
      </c>
    </row>
    <row r="28" spans="1:15" s="23" customFormat="1" ht="27">
      <c r="A28" s="28"/>
      <c r="B28" s="21">
        <v>926</v>
      </c>
      <c r="C28" s="25" t="s">
        <v>25</v>
      </c>
      <c r="D28" s="17">
        <f t="shared" si="4"/>
        <v>1571.6</v>
      </c>
      <c r="E28" s="17">
        <f t="shared" si="5"/>
        <v>1443.4</v>
      </c>
      <c r="F28" s="17">
        <f t="shared" si="6"/>
        <v>91.84270806821075</v>
      </c>
      <c r="G28" s="19">
        <v>1571.6</v>
      </c>
      <c r="H28" s="19">
        <v>1443.4</v>
      </c>
      <c r="I28" s="17">
        <f t="shared" si="2"/>
        <v>91.84270806821075</v>
      </c>
      <c r="J28" s="17"/>
      <c r="K28" s="17"/>
      <c r="L28" s="17" t="s">
        <v>21</v>
      </c>
      <c r="M28" s="17"/>
      <c r="N28" s="17"/>
      <c r="O28" s="17" t="s">
        <v>21</v>
      </c>
    </row>
    <row r="29" spans="1:15" s="23" customFormat="1" ht="27">
      <c r="A29" s="28"/>
      <c r="B29" s="21">
        <v>929</v>
      </c>
      <c r="C29" s="24" t="s">
        <v>27</v>
      </c>
      <c r="D29" s="17">
        <f t="shared" si="4"/>
        <v>2416</v>
      </c>
      <c r="E29" s="17">
        <f t="shared" si="5"/>
        <v>356.5</v>
      </c>
      <c r="F29" s="17">
        <f t="shared" si="6"/>
        <v>14.755794701986755</v>
      </c>
      <c r="G29" s="19">
        <v>2416</v>
      </c>
      <c r="H29" s="19">
        <v>356.5</v>
      </c>
      <c r="I29" s="17">
        <f t="shared" si="2"/>
        <v>14.755794701986755</v>
      </c>
      <c r="J29" s="17"/>
      <c r="K29" s="17"/>
      <c r="L29" s="17" t="s">
        <v>21</v>
      </c>
      <c r="M29" s="17"/>
      <c r="N29" s="17"/>
      <c r="O29" s="17" t="s">
        <v>21</v>
      </c>
    </row>
    <row r="30" spans="1:15" s="23" customFormat="1" ht="27">
      <c r="A30" s="29"/>
      <c r="B30" s="21">
        <v>934</v>
      </c>
      <c r="C30" s="24" t="s">
        <v>28</v>
      </c>
      <c r="D30" s="17">
        <f t="shared" si="4"/>
        <v>5</v>
      </c>
      <c r="E30" s="17">
        <f t="shared" si="5"/>
        <v>0</v>
      </c>
      <c r="F30" s="17">
        <f t="shared" si="6"/>
        <v>0</v>
      </c>
      <c r="G30" s="19">
        <v>5</v>
      </c>
      <c r="H30" s="19"/>
      <c r="I30" s="17">
        <f t="shared" si="2"/>
        <v>0</v>
      </c>
      <c r="J30" s="17"/>
      <c r="K30" s="17"/>
      <c r="L30" s="17" t="s">
        <v>21</v>
      </c>
      <c r="M30" s="17"/>
      <c r="N30" s="17"/>
      <c r="O30" s="17" t="s">
        <v>21</v>
      </c>
    </row>
    <row r="31" spans="1:15" s="23" customFormat="1" ht="13.5">
      <c r="A31" s="27">
        <v>7</v>
      </c>
      <c r="B31" s="5"/>
      <c r="C31" s="8" t="s">
        <v>4</v>
      </c>
      <c r="D31" s="7">
        <f>D32</f>
        <v>71050.1</v>
      </c>
      <c r="E31" s="7">
        <f>E32</f>
        <v>13600.9</v>
      </c>
      <c r="F31" s="7">
        <f t="shared" si="6"/>
        <v>19.14268945434278</v>
      </c>
      <c r="G31" s="7">
        <f>G32</f>
        <v>66719.7</v>
      </c>
      <c r="H31" s="7">
        <f>H32</f>
        <v>12558.7</v>
      </c>
      <c r="I31" s="7">
        <f>H31/G31*100</f>
        <v>18.823076242848817</v>
      </c>
      <c r="J31" s="7">
        <f>J32</f>
        <v>431.6</v>
      </c>
      <c r="K31" s="7">
        <f>K32</f>
        <v>83.4</v>
      </c>
      <c r="L31" s="7">
        <f>K31/J31*100</f>
        <v>19.32344763670065</v>
      </c>
      <c r="M31" s="7">
        <f>M32</f>
        <v>3898.8</v>
      </c>
      <c r="N31" s="7">
        <f>N32</f>
        <v>958.8</v>
      </c>
      <c r="O31" s="7">
        <f>O32</f>
        <v>0</v>
      </c>
    </row>
    <row r="32" spans="1:15" s="23" customFormat="1" ht="27">
      <c r="A32" s="29"/>
      <c r="B32" s="21">
        <v>926</v>
      </c>
      <c r="C32" s="25" t="s">
        <v>25</v>
      </c>
      <c r="D32" s="17">
        <f>G32+J32+M32</f>
        <v>71050.1</v>
      </c>
      <c r="E32" s="17">
        <f>H32+K32+N32</f>
        <v>13600.9</v>
      </c>
      <c r="F32" s="17">
        <v>6.983945131674692</v>
      </c>
      <c r="G32" s="19">
        <v>66719.7</v>
      </c>
      <c r="H32" s="19">
        <v>12558.7</v>
      </c>
      <c r="I32" s="17">
        <v>7.437233680607077</v>
      </c>
      <c r="J32" s="17">
        <v>431.6</v>
      </c>
      <c r="K32" s="17">
        <v>83.4</v>
      </c>
      <c r="L32" s="17">
        <v>0</v>
      </c>
      <c r="M32" s="17">
        <v>3898.8</v>
      </c>
      <c r="N32" s="17">
        <v>958.8</v>
      </c>
      <c r="O32" s="17">
        <v>0</v>
      </c>
    </row>
    <row r="33" spans="1:15" s="23" customFormat="1" ht="27">
      <c r="A33" s="27">
        <v>8</v>
      </c>
      <c r="B33" s="5"/>
      <c r="C33" s="8" t="s">
        <v>5</v>
      </c>
      <c r="D33" s="7">
        <f aca="true" t="shared" si="7" ref="D33:E38">G33+J33+M33</f>
        <v>111536.09999999999</v>
      </c>
      <c r="E33" s="7">
        <f t="shared" si="7"/>
        <v>8746</v>
      </c>
      <c r="F33" s="7">
        <f aca="true" t="shared" si="8" ref="F33:F38">E33/D33*100</f>
        <v>7.841407400832557</v>
      </c>
      <c r="G33" s="7">
        <f>G34+G35</f>
        <v>71407.7</v>
      </c>
      <c r="H33" s="7">
        <f>H34+H35</f>
        <v>8570.6</v>
      </c>
      <c r="I33" s="7">
        <f>H33/G33*100</f>
        <v>12.002347085818476</v>
      </c>
      <c r="J33" s="7">
        <f>J34+J35</f>
        <v>40128.399999999994</v>
      </c>
      <c r="K33" s="7">
        <f>K34+K35</f>
        <v>175.4</v>
      </c>
      <c r="L33" s="7">
        <f>K33/J33*100</f>
        <v>0.437096918890362</v>
      </c>
      <c r="M33" s="7">
        <f>M34+M35</f>
        <v>0</v>
      </c>
      <c r="N33" s="7">
        <f>N34+N35</f>
        <v>0</v>
      </c>
      <c r="O33" s="7" t="s">
        <v>21</v>
      </c>
    </row>
    <row r="34" spans="1:15" s="23" customFormat="1" ht="27">
      <c r="A34" s="28"/>
      <c r="B34" s="21">
        <v>925</v>
      </c>
      <c r="C34" s="1" t="s">
        <v>18</v>
      </c>
      <c r="D34" s="17">
        <f t="shared" si="7"/>
        <v>1438.2</v>
      </c>
      <c r="E34" s="17">
        <f t="shared" si="7"/>
        <v>500</v>
      </c>
      <c r="F34" s="17">
        <f t="shared" si="8"/>
        <v>34.76567932137394</v>
      </c>
      <c r="G34" s="19">
        <v>1360</v>
      </c>
      <c r="H34" s="19">
        <v>500</v>
      </c>
      <c r="I34" s="17">
        <f t="shared" si="2"/>
        <v>36.76470588235294</v>
      </c>
      <c r="J34" s="17">
        <v>78.2</v>
      </c>
      <c r="K34" s="17"/>
      <c r="L34" s="17">
        <f>K34/J34*100</f>
        <v>0</v>
      </c>
      <c r="M34" s="17">
        <v>0</v>
      </c>
      <c r="N34" s="17">
        <v>0</v>
      </c>
      <c r="O34" s="17" t="s">
        <v>21</v>
      </c>
    </row>
    <row r="35" spans="1:15" s="23" customFormat="1" ht="27">
      <c r="A35" s="29"/>
      <c r="B35" s="21">
        <v>929</v>
      </c>
      <c r="C35" s="24" t="s">
        <v>27</v>
      </c>
      <c r="D35" s="17">
        <f t="shared" si="7"/>
        <v>110097.9</v>
      </c>
      <c r="E35" s="17">
        <f t="shared" si="7"/>
        <v>8246</v>
      </c>
      <c r="F35" s="17">
        <f t="shared" si="8"/>
        <v>7.489697805316904</v>
      </c>
      <c r="G35" s="19">
        <v>70047.7</v>
      </c>
      <c r="H35" s="19">
        <v>8070.6</v>
      </c>
      <c r="I35" s="17">
        <f t="shared" si="2"/>
        <v>11.521577439373457</v>
      </c>
      <c r="J35" s="17">
        <v>40050.2</v>
      </c>
      <c r="K35" s="17">
        <v>175.4</v>
      </c>
      <c r="L35" s="17">
        <f>K35/J35*100</f>
        <v>0.4379503722827851</v>
      </c>
      <c r="M35" s="17">
        <v>0</v>
      </c>
      <c r="N35" s="17">
        <v>0</v>
      </c>
      <c r="O35" s="17" t="s">
        <v>21</v>
      </c>
    </row>
    <row r="36" spans="1:15" s="23" customFormat="1" ht="27">
      <c r="A36" s="27">
        <v>9</v>
      </c>
      <c r="B36" s="5"/>
      <c r="C36" s="8" t="s">
        <v>6</v>
      </c>
      <c r="D36" s="7">
        <f t="shared" si="7"/>
        <v>5717.7</v>
      </c>
      <c r="E36" s="7">
        <f t="shared" si="7"/>
        <v>888.9</v>
      </c>
      <c r="F36" s="7">
        <f t="shared" si="8"/>
        <v>15.546460989558739</v>
      </c>
      <c r="G36" s="9">
        <f aca="true" t="shared" si="9" ref="G36:O36">G37</f>
        <v>5717.7</v>
      </c>
      <c r="H36" s="9">
        <f t="shared" si="9"/>
        <v>888.9</v>
      </c>
      <c r="I36" s="9">
        <f t="shared" si="9"/>
        <v>1.7489549993878657</v>
      </c>
      <c r="J36" s="9">
        <f t="shared" si="9"/>
        <v>0</v>
      </c>
      <c r="K36" s="9">
        <f t="shared" si="9"/>
        <v>0</v>
      </c>
      <c r="L36" s="9">
        <f t="shared" si="9"/>
        <v>0</v>
      </c>
      <c r="M36" s="9">
        <f t="shared" si="9"/>
        <v>0</v>
      </c>
      <c r="N36" s="9">
        <f t="shared" si="9"/>
        <v>0</v>
      </c>
      <c r="O36" s="9">
        <f t="shared" si="9"/>
        <v>0</v>
      </c>
    </row>
    <row r="37" spans="1:15" s="23" customFormat="1" ht="13.5">
      <c r="A37" s="29"/>
      <c r="B37" s="21">
        <v>902</v>
      </c>
      <c r="C37" s="25" t="s">
        <v>19</v>
      </c>
      <c r="D37" s="17">
        <v>5717.7</v>
      </c>
      <c r="E37" s="17">
        <v>100</v>
      </c>
      <c r="F37" s="17">
        <v>1.7489549993878657</v>
      </c>
      <c r="G37" s="19">
        <v>5717.7</v>
      </c>
      <c r="H37" s="19">
        <v>888.9</v>
      </c>
      <c r="I37" s="17">
        <v>1.7489549993878657</v>
      </c>
      <c r="J37" s="17"/>
      <c r="K37" s="17"/>
      <c r="L37" s="17"/>
      <c r="M37" s="17"/>
      <c r="N37" s="17"/>
      <c r="O37" s="17"/>
    </row>
    <row r="38" spans="1:15" s="23" customFormat="1" ht="27">
      <c r="A38" s="27">
        <v>10</v>
      </c>
      <c r="B38" s="5"/>
      <c r="C38" s="8" t="s">
        <v>40</v>
      </c>
      <c r="D38" s="7">
        <f t="shared" si="7"/>
        <v>350</v>
      </c>
      <c r="E38" s="7">
        <f t="shared" si="7"/>
        <v>0</v>
      </c>
      <c r="F38" s="7">
        <f t="shared" si="8"/>
        <v>0</v>
      </c>
      <c r="G38" s="7">
        <f>G39+G40+G41+G42+G43+G44+G45</f>
        <v>350</v>
      </c>
      <c r="H38" s="7">
        <f>H39+H40+H41+H42+H43+H44+H45</f>
        <v>0</v>
      </c>
      <c r="I38" s="7">
        <f t="shared" si="2"/>
        <v>0</v>
      </c>
      <c r="J38" s="7">
        <f>J39+J40+J41+J42+J43+J44+J45</f>
        <v>0</v>
      </c>
      <c r="K38" s="7">
        <f>K39+K40+K41+K42+K43+K44+K45</f>
        <v>0</v>
      </c>
      <c r="L38" s="7" t="s">
        <v>21</v>
      </c>
      <c r="M38" s="7">
        <f>M39+M40+M41+M42+M43+M44+M45</f>
        <v>0</v>
      </c>
      <c r="N38" s="7">
        <f>N39+N40+N41+N42+N43+N44+N45</f>
        <v>0</v>
      </c>
      <c r="O38" s="7" t="s">
        <v>21</v>
      </c>
    </row>
    <row r="39" spans="1:15" s="23" customFormat="1" ht="13.5">
      <c r="A39" s="28"/>
      <c r="B39" s="21">
        <v>902</v>
      </c>
      <c r="C39" s="25" t="s">
        <v>19</v>
      </c>
      <c r="D39" s="17">
        <f aca="true" t="shared" si="10" ref="D39:D45">G39+J39+M39</f>
        <v>243</v>
      </c>
      <c r="E39" s="17">
        <f aca="true" t="shared" si="11" ref="E39:E45">H39+K39+N39</f>
        <v>0</v>
      </c>
      <c r="F39" s="17">
        <f aca="true" t="shared" si="12" ref="F39:F45">E39/D39*100</f>
        <v>0</v>
      </c>
      <c r="G39" s="19">
        <v>243</v>
      </c>
      <c r="H39" s="17"/>
      <c r="I39" s="17">
        <f t="shared" si="2"/>
        <v>0</v>
      </c>
      <c r="J39" s="17"/>
      <c r="K39" s="17"/>
      <c r="L39" s="17" t="s">
        <v>21</v>
      </c>
      <c r="M39" s="17"/>
      <c r="N39" s="17"/>
      <c r="O39" s="17" t="s">
        <v>21</v>
      </c>
    </row>
    <row r="40" spans="1:15" s="23" customFormat="1" ht="27">
      <c r="A40" s="28"/>
      <c r="B40" s="21">
        <v>905</v>
      </c>
      <c r="C40" s="24" t="s">
        <v>30</v>
      </c>
      <c r="D40" s="17">
        <f t="shared" si="10"/>
        <v>25</v>
      </c>
      <c r="E40" s="17">
        <f t="shared" si="11"/>
        <v>0</v>
      </c>
      <c r="F40" s="17">
        <f t="shared" si="12"/>
        <v>0</v>
      </c>
      <c r="G40" s="19">
        <v>25</v>
      </c>
      <c r="H40" s="17"/>
      <c r="I40" s="17">
        <f t="shared" si="2"/>
        <v>0</v>
      </c>
      <c r="J40" s="17"/>
      <c r="K40" s="17"/>
      <c r="L40" s="17" t="s">
        <v>21</v>
      </c>
      <c r="M40" s="17"/>
      <c r="N40" s="17"/>
      <c r="O40" s="17" t="s">
        <v>21</v>
      </c>
    </row>
    <row r="41" spans="1:15" s="23" customFormat="1" ht="27">
      <c r="A41" s="28"/>
      <c r="B41" s="21">
        <v>921</v>
      </c>
      <c r="C41" s="24" t="s">
        <v>20</v>
      </c>
      <c r="D41" s="17">
        <f t="shared" si="10"/>
        <v>20</v>
      </c>
      <c r="E41" s="17">
        <f t="shared" si="11"/>
        <v>0</v>
      </c>
      <c r="F41" s="17">
        <f t="shared" si="12"/>
        <v>0</v>
      </c>
      <c r="G41" s="19">
        <v>20</v>
      </c>
      <c r="H41" s="17"/>
      <c r="I41" s="17">
        <f t="shared" si="2"/>
        <v>0</v>
      </c>
      <c r="J41" s="17"/>
      <c r="K41" s="17"/>
      <c r="L41" s="17" t="s">
        <v>21</v>
      </c>
      <c r="M41" s="17"/>
      <c r="N41" s="17"/>
      <c r="O41" s="17" t="s">
        <v>21</v>
      </c>
    </row>
    <row r="42" spans="1:15" s="23" customFormat="1" ht="27">
      <c r="A42" s="28"/>
      <c r="B42" s="21">
        <v>925</v>
      </c>
      <c r="C42" s="1" t="s">
        <v>18</v>
      </c>
      <c r="D42" s="17">
        <f t="shared" si="10"/>
        <v>25</v>
      </c>
      <c r="E42" s="17">
        <f t="shared" si="11"/>
        <v>0</v>
      </c>
      <c r="F42" s="17">
        <f t="shared" si="12"/>
        <v>0</v>
      </c>
      <c r="G42" s="19">
        <v>25</v>
      </c>
      <c r="H42" s="17"/>
      <c r="I42" s="17">
        <f t="shared" si="2"/>
        <v>0</v>
      </c>
      <c r="J42" s="17"/>
      <c r="K42" s="17"/>
      <c r="L42" s="17" t="s">
        <v>21</v>
      </c>
      <c r="M42" s="17"/>
      <c r="N42" s="17"/>
      <c r="O42" s="17" t="s">
        <v>21</v>
      </c>
    </row>
    <row r="43" spans="1:15" s="23" customFormat="1" ht="27">
      <c r="A43" s="28"/>
      <c r="B43" s="21">
        <v>926</v>
      </c>
      <c r="C43" s="25" t="s">
        <v>25</v>
      </c>
      <c r="D43" s="17">
        <f t="shared" si="10"/>
        <v>6</v>
      </c>
      <c r="E43" s="17">
        <f t="shared" si="11"/>
        <v>0</v>
      </c>
      <c r="F43" s="17">
        <f t="shared" si="12"/>
        <v>0</v>
      </c>
      <c r="G43" s="19">
        <v>6</v>
      </c>
      <c r="H43" s="17"/>
      <c r="I43" s="17">
        <f t="shared" si="2"/>
        <v>0</v>
      </c>
      <c r="J43" s="17"/>
      <c r="K43" s="17"/>
      <c r="L43" s="17" t="s">
        <v>21</v>
      </c>
      <c r="M43" s="17"/>
      <c r="N43" s="17"/>
      <c r="O43" s="17" t="s">
        <v>21</v>
      </c>
    </row>
    <row r="44" spans="1:15" s="23" customFormat="1" ht="27">
      <c r="A44" s="28"/>
      <c r="B44" s="21">
        <v>929</v>
      </c>
      <c r="C44" s="24" t="s">
        <v>27</v>
      </c>
      <c r="D44" s="17">
        <f t="shared" si="10"/>
        <v>6</v>
      </c>
      <c r="E44" s="17">
        <f t="shared" si="11"/>
        <v>0</v>
      </c>
      <c r="F44" s="17">
        <f t="shared" si="12"/>
        <v>0</v>
      </c>
      <c r="G44" s="19">
        <v>6</v>
      </c>
      <c r="H44" s="17"/>
      <c r="I44" s="17">
        <f t="shared" si="2"/>
        <v>0</v>
      </c>
      <c r="J44" s="17"/>
      <c r="K44" s="17"/>
      <c r="L44" s="17" t="s">
        <v>21</v>
      </c>
      <c r="M44" s="17"/>
      <c r="N44" s="17"/>
      <c r="O44" s="17" t="s">
        <v>21</v>
      </c>
    </row>
    <row r="45" spans="1:15" s="23" customFormat="1" ht="27">
      <c r="A45" s="28"/>
      <c r="B45" s="21">
        <v>930</v>
      </c>
      <c r="C45" s="25" t="s">
        <v>26</v>
      </c>
      <c r="D45" s="17">
        <f t="shared" si="10"/>
        <v>25</v>
      </c>
      <c r="E45" s="17">
        <f t="shared" si="11"/>
        <v>0</v>
      </c>
      <c r="F45" s="17">
        <f t="shared" si="12"/>
        <v>0</v>
      </c>
      <c r="G45" s="19">
        <v>25</v>
      </c>
      <c r="H45" s="17"/>
      <c r="I45" s="17">
        <f t="shared" si="2"/>
        <v>0</v>
      </c>
      <c r="J45" s="17"/>
      <c r="K45" s="17"/>
      <c r="L45" s="17" t="s">
        <v>21</v>
      </c>
      <c r="M45" s="17"/>
      <c r="N45" s="17"/>
      <c r="O45" s="17" t="s">
        <v>21</v>
      </c>
    </row>
    <row r="46" spans="1:15" s="23" customFormat="1" ht="13.5">
      <c r="A46" s="27">
        <v>11</v>
      </c>
      <c r="B46" s="5"/>
      <c r="C46" s="8" t="s">
        <v>34</v>
      </c>
      <c r="D46" s="7">
        <f aca="true" t="shared" si="13" ref="D46:E51">G46+J46+M46</f>
        <v>12910.9</v>
      </c>
      <c r="E46" s="7">
        <f t="shared" si="13"/>
        <v>1533.8</v>
      </c>
      <c r="F46" s="7">
        <f aca="true" t="shared" si="14" ref="F46:F51">E46/D46*100</f>
        <v>11.879884438730064</v>
      </c>
      <c r="G46" s="9">
        <f>G47+G48</f>
        <v>12910.9</v>
      </c>
      <c r="H46" s="9">
        <f>H47+H48</f>
        <v>1533.8</v>
      </c>
      <c r="I46" s="7">
        <f t="shared" si="2"/>
        <v>11.879884438730064</v>
      </c>
      <c r="J46" s="9">
        <f>J47+J48</f>
        <v>0</v>
      </c>
      <c r="K46" s="9">
        <f>K47+K48</f>
        <v>0</v>
      </c>
      <c r="L46" s="7" t="s">
        <v>21</v>
      </c>
      <c r="M46" s="9">
        <f>M47+M48</f>
        <v>0</v>
      </c>
      <c r="N46" s="9">
        <f>N47+N48</f>
        <v>0</v>
      </c>
      <c r="O46" s="7" t="s">
        <v>21</v>
      </c>
    </row>
    <row r="47" spans="1:15" s="23" customFormat="1" ht="27">
      <c r="A47" s="28"/>
      <c r="B47" s="21">
        <v>925</v>
      </c>
      <c r="C47" s="1" t="s">
        <v>18</v>
      </c>
      <c r="D47" s="17">
        <f t="shared" si="13"/>
        <v>560</v>
      </c>
      <c r="E47" s="17">
        <f t="shared" si="13"/>
        <v>0</v>
      </c>
      <c r="F47" s="17">
        <f t="shared" si="14"/>
        <v>0</v>
      </c>
      <c r="G47" s="19">
        <v>560</v>
      </c>
      <c r="H47" s="17"/>
      <c r="I47" s="17">
        <f t="shared" si="2"/>
        <v>0</v>
      </c>
      <c r="J47" s="17"/>
      <c r="K47" s="17"/>
      <c r="L47" s="17" t="s">
        <v>21</v>
      </c>
      <c r="M47" s="17"/>
      <c r="N47" s="17"/>
      <c r="O47" s="17" t="s">
        <v>21</v>
      </c>
    </row>
    <row r="48" spans="1:15" s="23" customFormat="1" ht="27">
      <c r="A48" s="29"/>
      <c r="B48" s="21">
        <v>934</v>
      </c>
      <c r="C48" s="24" t="s">
        <v>28</v>
      </c>
      <c r="D48" s="17">
        <f t="shared" si="13"/>
        <v>12350.9</v>
      </c>
      <c r="E48" s="17">
        <f t="shared" si="13"/>
        <v>1533.8</v>
      </c>
      <c r="F48" s="17">
        <f t="shared" si="14"/>
        <v>12.41852820442235</v>
      </c>
      <c r="G48" s="19">
        <v>12350.9</v>
      </c>
      <c r="H48" s="17">
        <v>1533.8</v>
      </c>
      <c r="I48" s="17">
        <f t="shared" si="2"/>
        <v>12.41852820442235</v>
      </c>
      <c r="J48" s="17"/>
      <c r="K48" s="17"/>
      <c r="L48" s="17" t="s">
        <v>21</v>
      </c>
      <c r="M48" s="17"/>
      <c r="N48" s="17"/>
      <c r="O48" s="17" t="s">
        <v>21</v>
      </c>
    </row>
    <row r="49" spans="1:15" s="10" customFormat="1" ht="27">
      <c r="A49" s="27">
        <v>12</v>
      </c>
      <c r="B49" s="5"/>
      <c r="C49" s="8" t="s">
        <v>16</v>
      </c>
      <c r="D49" s="7">
        <f t="shared" si="13"/>
        <v>5190</v>
      </c>
      <c r="E49" s="7">
        <f t="shared" si="13"/>
        <v>466.2</v>
      </c>
      <c r="F49" s="7">
        <f t="shared" si="14"/>
        <v>8.982658959537572</v>
      </c>
      <c r="G49" s="9">
        <f aca="true" t="shared" si="15" ref="G49:O49">G50</f>
        <v>5190</v>
      </c>
      <c r="H49" s="9">
        <f t="shared" si="15"/>
        <v>466.2</v>
      </c>
      <c r="I49" s="9">
        <f t="shared" si="15"/>
        <v>0</v>
      </c>
      <c r="J49" s="9">
        <f t="shared" si="15"/>
        <v>0</v>
      </c>
      <c r="K49" s="9">
        <f t="shared" si="15"/>
        <v>0</v>
      </c>
      <c r="L49" s="9" t="str">
        <f t="shared" si="15"/>
        <v>-</v>
      </c>
      <c r="M49" s="9">
        <f t="shared" si="15"/>
        <v>0</v>
      </c>
      <c r="N49" s="9">
        <f t="shared" si="15"/>
        <v>0</v>
      </c>
      <c r="O49" s="9" t="str">
        <f t="shared" si="15"/>
        <v>-</v>
      </c>
    </row>
    <row r="50" spans="1:15" s="23" customFormat="1" ht="13.5">
      <c r="A50" s="29"/>
      <c r="B50" s="21">
        <v>902</v>
      </c>
      <c r="C50" s="25" t="s">
        <v>19</v>
      </c>
      <c r="D50" s="17">
        <v>5190</v>
      </c>
      <c r="E50" s="17">
        <v>0</v>
      </c>
      <c r="F50" s="17">
        <v>0</v>
      </c>
      <c r="G50" s="19">
        <v>5190</v>
      </c>
      <c r="H50" s="19">
        <v>466.2</v>
      </c>
      <c r="I50" s="17">
        <v>0</v>
      </c>
      <c r="J50" s="17">
        <v>0</v>
      </c>
      <c r="K50" s="17">
        <v>0</v>
      </c>
      <c r="L50" s="17" t="s">
        <v>21</v>
      </c>
      <c r="M50" s="17">
        <v>0</v>
      </c>
      <c r="N50" s="17">
        <v>0</v>
      </c>
      <c r="O50" s="17" t="s">
        <v>21</v>
      </c>
    </row>
    <row r="51" spans="1:15" s="23" customFormat="1" ht="27">
      <c r="A51" s="30">
        <v>13</v>
      </c>
      <c r="B51" s="5"/>
      <c r="C51" s="8" t="s">
        <v>15</v>
      </c>
      <c r="D51" s="7">
        <f t="shared" si="13"/>
        <v>8940.2</v>
      </c>
      <c r="E51" s="7">
        <f t="shared" si="13"/>
        <v>1206.3</v>
      </c>
      <c r="F51" s="7">
        <f t="shared" si="14"/>
        <v>13.492986734077537</v>
      </c>
      <c r="G51" s="9">
        <f>G52+G53+G54+G55+G56+G57</f>
        <v>8940.2</v>
      </c>
      <c r="H51" s="9">
        <f>H52+H53+H54+H55+H56+H57</f>
        <v>1206.3</v>
      </c>
      <c r="I51" s="7">
        <f t="shared" si="2"/>
        <v>13.492986734077537</v>
      </c>
      <c r="J51" s="7">
        <f>J52+J53+J54+J55+J56+J57</f>
        <v>0</v>
      </c>
      <c r="K51" s="7">
        <f>K52+K53+K54+K55+K56+K57</f>
        <v>0</v>
      </c>
      <c r="L51" s="7" t="s">
        <v>21</v>
      </c>
      <c r="M51" s="7">
        <f>M52+M53+M54+M55+M56+M57</f>
        <v>0</v>
      </c>
      <c r="N51" s="7">
        <f>N52+N53+N54+N55+N56+N57</f>
        <v>0</v>
      </c>
      <c r="O51" s="7" t="s">
        <v>21</v>
      </c>
    </row>
    <row r="52" spans="1:15" s="23" customFormat="1" ht="13.5">
      <c r="A52" s="31"/>
      <c r="B52" s="21">
        <v>902</v>
      </c>
      <c r="C52" s="25" t="s">
        <v>19</v>
      </c>
      <c r="D52" s="17">
        <f aca="true" t="shared" si="16" ref="D52:D57">G52+J52+M52</f>
        <v>3871.3</v>
      </c>
      <c r="E52" s="17">
        <f aca="true" t="shared" si="17" ref="E52:E57">H52+K52+N52</f>
        <v>414.4</v>
      </c>
      <c r="F52" s="17">
        <f aca="true" t="shared" si="18" ref="F52:F57">E52/D52*100</f>
        <v>10.704414537752175</v>
      </c>
      <c r="G52" s="19">
        <v>3871.3</v>
      </c>
      <c r="H52" s="19">
        <v>414.4</v>
      </c>
      <c r="I52" s="17">
        <f t="shared" si="2"/>
        <v>10.704414537752175</v>
      </c>
      <c r="J52" s="17"/>
      <c r="K52" s="17"/>
      <c r="L52" s="17" t="s">
        <v>21</v>
      </c>
      <c r="M52" s="17"/>
      <c r="N52" s="17"/>
      <c r="O52" s="17" t="s">
        <v>21</v>
      </c>
    </row>
    <row r="53" spans="1:15" s="23" customFormat="1" ht="27">
      <c r="A53" s="31"/>
      <c r="B53" s="21">
        <v>905</v>
      </c>
      <c r="C53" s="24" t="s">
        <v>30</v>
      </c>
      <c r="D53" s="17">
        <f t="shared" si="16"/>
        <v>3254.9</v>
      </c>
      <c r="E53" s="17">
        <f t="shared" si="17"/>
        <v>262.2</v>
      </c>
      <c r="F53" s="17">
        <f t="shared" si="18"/>
        <v>8.055547021413869</v>
      </c>
      <c r="G53" s="19">
        <v>3254.9</v>
      </c>
      <c r="H53" s="19">
        <v>262.2</v>
      </c>
      <c r="I53" s="17">
        <f t="shared" si="2"/>
        <v>8.055547021413869</v>
      </c>
      <c r="J53" s="17"/>
      <c r="K53" s="17"/>
      <c r="L53" s="17" t="s">
        <v>21</v>
      </c>
      <c r="M53" s="17"/>
      <c r="N53" s="17"/>
      <c r="O53" s="17" t="s">
        <v>21</v>
      </c>
    </row>
    <row r="54" spans="1:15" s="23" customFormat="1" ht="27">
      <c r="A54" s="31"/>
      <c r="B54" s="21">
        <v>921</v>
      </c>
      <c r="C54" s="24" t="s">
        <v>20</v>
      </c>
      <c r="D54" s="17">
        <f t="shared" si="16"/>
        <v>1093</v>
      </c>
      <c r="E54" s="17">
        <f t="shared" si="17"/>
        <v>435.1</v>
      </c>
      <c r="F54" s="17">
        <f t="shared" si="18"/>
        <v>39.807868252516016</v>
      </c>
      <c r="G54" s="19">
        <v>1093</v>
      </c>
      <c r="H54" s="19">
        <v>435.1</v>
      </c>
      <c r="I54" s="17">
        <f t="shared" si="2"/>
        <v>39.807868252516016</v>
      </c>
      <c r="J54" s="17"/>
      <c r="K54" s="17"/>
      <c r="L54" s="17" t="s">
        <v>21</v>
      </c>
      <c r="M54" s="17"/>
      <c r="N54" s="17"/>
      <c r="O54" s="17" t="s">
        <v>21</v>
      </c>
    </row>
    <row r="55" spans="1:15" s="23" customFormat="1" ht="27">
      <c r="A55" s="31"/>
      <c r="B55" s="21">
        <v>925</v>
      </c>
      <c r="C55" s="1" t="s">
        <v>18</v>
      </c>
      <c r="D55" s="17">
        <f t="shared" si="16"/>
        <v>406.2</v>
      </c>
      <c r="E55" s="17">
        <f t="shared" si="17"/>
        <v>88.4</v>
      </c>
      <c r="F55" s="17">
        <f t="shared" si="18"/>
        <v>21.762678483505667</v>
      </c>
      <c r="G55" s="19">
        <v>406.2</v>
      </c>
      <c r="H55" s="19">
        <v>88.4</v>
      </c>
      <c r="I55" s="17">
        <f t="shared" si="2"/>
        <v>21.762678483505667</v>
      </c>
      <c r="J55" s="17"/>
      <c r="K55" s="17"/>
      <c r="L55" s="17" t="s">
        <v>21</v>
      </c>
      <c r="M55" s="17"/>
      <c r="N55" s="17"/>
      <c r="O55" s="17" t="s">
        <v>21</v>
      </c>
    </row>
    <row r="56" spans="1:15" s="23" customFormat="1" ht="27">
      <c r="A56" s="31"/>
      <c r="B56" s="21">
        <v>926</v>
      </c>
      <c r="C56" s="25" t="s">
        <v>25</v>
      </c>
      <c r="D56" s="17">
        <f t="shared" si="16"/>
        <v>294.8</v>
      </c>
      <c r="E56" s="17">
        <f t="shared" si="17"/>
        <v>6.2</v>
      </c>
      <c r="F56" s="17">
        <f t="shared" si="18"/>
        <v>2.1031207598371777</v>
      </c>
      <c r="G56" s="19">
        <v>294.8</v>
      </c>
      <c r="H56" s="19">
        <v>6.2</v>
      </c>
      <c r="I56" s="17">
        <f t="shared" si="2"/>
        <v>2.1031207598371777</v>
      </c>
      <c r="J56" s="17"/>
      <c r="K56" s="17"/>
      <c r="L56" s="17" t="s">
        <v>21</v>
      </c>
      <c r="M56" s="17"/>
      <c r="N56" s="17"/>
      <c r="O56" s="17" t="s">
        <v>21</v>
      </c>
    </row>
    <row r="57" spans="1:15" s="23" customFormat="1" ht="27">
      <c r="A57" s="32"/>
      <c r="B57" s="21">
        <v>934</v>
      </c>
      <c r="C57" s="24" t="s">
        <v>28</v>
      </c>
      <c r="D57" s="17">
        <f t="shared" si="16"/>
        <v>20</v>
      </c>
      <c r="E57" s="17">
        <f t="shared" si="17"/>
        <v>0</v>
      </c>
      <c r="F57" s="17">
        <f t="shared" si="18"/>
        <v>0</v>
      </c>
      <c r="G57" s="19">
        <v>20</v>
      </c>
      <c r="H57" s="19"/>
      <c r="I57" s="17">
        <f t="shared" si="2"/>
        <v>0</v>
      </c>
      <c r="J57" s="17"/>
      <c r="K57" s="17"/>
      <c r="L57" s="17" t="s">
        <v>21</v>
      </c>
      <c r="M57" s="17"/>
      <c r="N57" s="17"/>
      <c r="O57" s="17" t="s">
        <v>21</v>
      </c>
    </row>
    <row r="58" spans="1:15" s="23" customFormat="1" ht="13.5">
      <c r="A58" s="30">
        <v>14</v>
      </c>
      <c r="B58" s="5"/>
      <c r="C58" s="8" t="s">
        <v>35</v>
      </c>
      <c r="D58" s="7">
        <f aca="true" t="shared" si="19" ref="D58:D66">G58+J58+M58</f>
        <v>897.7</v>
      </c>
      <c r="E58" s="7">
        <f aca="true" t="shared" si="20" ref="E58:E66">H58+K58+N58</f>
        <v>107.3</v>
      </c>
      <c r="F58" s="7">
        <f aca="true" t="shared" si="21" ref="F58:F68">E58/D58*100</f>
        <v>11.952768185362594</v>
      </c>
      <c r="G58" s="7">
        <f>G60+G61+G59</f>
        <v>897.7</v>
      </c>
      <c r="H58" s="7">
        <f>H60+H61+H59</f>
        <v>107.3</v>
      </c>
      <c r="I58" s="7">
        <f t="shared" si="2"/>
        <v>11.952768185362594</v>
      </c>
      <c r="J58" s="7">
        <f>J60+J61+J59</f>
        <v>0</v>
      </c>
      <c r="K58" s="7">
        <f>K60+K61+K59</f>
        <v>0</v>
      </c>
      <c r="L58" s="7" t="s">
        <v>21</v>
      </c>
      <c r="M58" s="7">
        <f>M60+M61+M59</f>
        <v>0</v>
      </c>
      <c r="N58" s="7">
        <f>N60+N61+N59</f>
        <v>0</v>
      </c>
      <c r="O58" s="7" t="s">
        <v>21</v>
      </c>
    </row>
    <row r="59" spans="1:15" s="23" customFormat="1" ht="27">
      <c r="A59" s="31"/>
      <c r="B59" s="21">
        <v>925</v>
      </c>
      <c r="C59" s="1" t="s">
        <v>18</v>
      </c>
      <c r="D59" s="17">
        <f>G59+J59+M59</f>
        <v>750.4</v>
      </c>
      <c r="E59" s="17">
        <f>H59+K59+N59</f>
        <v>0</v>
      </c>
      <c r="F59" s="17">
        <f>E59/D59*100</f>
        <v>0</v>
      </c>
      <c r="G59" s="19">
        <v>750.4</v>
      </c>
      <c r="H59" s="19"/>
      <c r="I59" s="17">
        <f>H59/G59*100</f>
        <v>0</v>
      </c>
      <c r="J59" s="17">
        <v>0</v>
      </c>
      <c r="K59" s="17">
        <v>0</v>
      </c>
      <c r="L59" s="17" t="s">
        <v>21</v>
      </c>
      <c r="M59" s="17">
        <v>0</v>
      </c>
      <c r="N59" s="17">
        <v>0</v>
      </c>
      <c r="O59" s="17" t="s">
        <v>21</v>
      </c>
    </row>
    <row r="60" spans="1:15" s="23" customFormat="1" ht="27">
      <c r="A60" s="31"/>
      <c r="B60" s="21">
        <v>926</v>
      </c>
      <c r="C60" s="25" t="s">
        <v>25</v>
      </c>
      <c r="D60" s="17">
        <f t="shared" si="19"/>
        <v>127.3</v>
      </c>
      <c r="E60" s="17">
        <f t="shared" si="20"/>
        <v>107.3</v>
      </c>
      <c r="F60" s="17">
        <f t="shared" si="21"/>
        <v>84.2890809112333</v>
      </c>
      <c r="G60" s="19">
        <v>127.3</v>
      </c>
      <c r="H60" s="19">
        <v>107.3</v>
      </c>
      <c r="I60" s="17">
        <f t="shared" si="2"/>
        <v>84.2890809112333</v>
      </c>
      <c r="J60" s="17">
        <v>0</v>
      </c>
      <c r="K60" s="17">
        <v>0</v>
      </c>
      <c r="L60" s="17" t="s">
        <v>21</v>
      </c>
      <c r="M60" s="17">
        <v>0</v>
      </c>
      <c r="N60" s="17">
        <v>0</v>
      </c>
      <c r="O60" s="17" t="s">
        <v>21</v>
      </c>
    </row>
    <row r="61" spans="1:15" s="23" customFormat="1" ht="27">
      <c r="A61" s="32"/>
      <c r="B61" s="21">
        <v>929</v>
      </c>
      <c r="C61" s="24" t="s">
        <v>27</v>
      </c>
      <c r="D61" s="17">
        <f t="shared" si="19"/>
        <v>20</v>
      </c>
      <c r="E61" s="17">
        <f t="shared" si="20"/>
        <v>0</v>
      </c>
      <c r="F61" s="17">
        <f t="shared" si="21"/>
        <v>0</v>
      </c>
      <c r="G61" s="19">
        <v>20</v>
      </c>
      <c r="H61" s="19"/>
      <c r="I61" s="17">
        <f t="shared" si="2"/>
        <v>0</v>
      </c>
      <c r="J61" s="17">
        <v>0</v>
      </c>
      <c r="K61" s="17">
        <v>0</v>
      </c>
      <c r="L61" s="17" t="s">
        <v>21</v>
      </c>
      <c r="M61" s="17">
        <v>0</v>
      </c>
      <c r="N61" s="17">
        <v>0</v>
      </c>
      <c r="O61" s="17" t="s">
        <v>21</v>
      </c>
    </row>
    <row r="62" spans="1:15" ht="27">
      <c r="A62" s="27">
        <v>15</v>
      </c>
      <c r="B62" s="5"/>
      <c r="C62" s="8" t="s">
        <v>39</v>
      </c>
      <c r="D62" s="7">
        <f t="shared" si="19"/>
        <v>4540</v>
      </c>
      <c r="E62" s="7">
        <f t="shared" si="20"/>
        <v>1196.6</v>
      </c>
      <c r="F62" s="7">
        <f t="shared" si="21"/>
        <v>26.356828193832598</v>
      </c>
      <c r="G62" s="9">
        <f aca="true" t="shared" si="22" ref="G62:O62">G63</f>
        <v>4540</v>
      </c>
      <c r="H62" s="9">
        <f t="shared" si="22"/>
        <v>1196.6</v>
      </c>
      <c r="I62" s="9">
        <f t="shared" si="22"/>
        <v>4.182819383259912</v>
      </c>
      <c r="J62" s="9">
        <f t="shared" si="22"/>
        <v>0</v>
      </c>
      <c r="K62" s="9">
        <f t="shared" si="22"/>
        <v>0</v>
      </c>
      <c r="L62" s="9">
        <f t="shared" si="22"/>
        <v>0</v>
      </c>
      <c r="M62" s="9">
        <f t="shared" si="22"/>
        <v>0</v>
      </c>
      <c r="N62" s="9">
        <f t="shared" si="22"/>
        <v>0</v>
      </c>
      <c r="O62" s="9">
        <f t="shared" si="22"/>
        <v>0</v>
      </c>
    </row>
    <row r="63" spans="1:15" s="23" customFormat="1" ht="27">
      <c r="A63" s="29"/>
      <c r="B63" s="21">
        <v>921</v>
      </c>
      <c r="C63" s="24" t="s">
        <v>20</v>
      </c>
      <c r="D63" s="17">
        <v>4540</v>
      </c>
      <c r="E63" s="17">
        <v>189.9</v>
      </c>
      <c r="F63" s="17">
        <v>4.182819383259912</v>
      </c>
      <c r="G63" s="19">
        <v>4540</v>
      </c>
      <c r="H63" s="19">
        <v>1196.6</v>
      </c>
      <c r="I63" s="17">
        <v>4.182819383259912</v>
      </c>
      <c r="J63" s="17"/>
      <c r="K63" s="17"/>
      <c r="L63" s="17"/>
      <c r="M63" s="17"/>
      <c r="N63" s="17"/>
      <c r="O63" s="17"/>
    </row>
    <row r="64" spans="1:15" ht="27">
      <c r="A64" s="27">
        <v>16</v>
      </c>
      <c r="B64" s="5"/>
      <c r="C64" s="8" t="s">
        <v>38</v>
      </c>
      <c r="D64" s="7">
        <f t="shared" si="19"/>
        <v>7000</v>
      </c>
      <c r="E64" s="7">
        <f t="shared" si="20"/>
        <v>1750</v>
      </c>
      <c r="F64" s="7">
        <f t="shared" si="21"/>
        <v>25</v>
      </c>
      <c r="G64" s="9">
        <f aca="true" t="shared" si="23" ref="G64:O64">G65</f>
        <v>7000</v>
      </c>
      <c r="H64" s="9">
        <f t="shared" si="23"/>
        <v>1750</v>
      </c>
      <c r="I64" s="9">
        <f t="shared" si="23"/>
        <v>0</v>
      </c>
      <c r="J64" s="9">
        <f t="shared" si="23"/>
        <v>0</v>
      </c>
      <c r="K64" s="9">
        <f t="shared" si="23"/>
        <v>0</v>
      </c>
      <c r="L64" s="9" t="str">
        <f t="shared" si="23"/>
        <v>-</v>
      </c>
      <c r="M64" s="9">
        <f t="shared" si="23"/>
        <v>0</v>
      </c>
      <c r="N64" s="9">
        <f t="shared" si="23"/>
        <v>0</v>
      </c>
      <c r="O64" s="9" t="str">
        <f t="shared" si="23"/>
        <v>-</v>
      </c>
    </row>
    <row r="65" spans="1:15" s="23" customFormat="1" ht="27">
      <c r="A65" s="29"/>
      <c r="B65" s="21">
        <v>905</v>
      </c>
      <c r="C65" s="24" t="s">
        <v>30</v>
      </c>
      <c r="D65" s="17">
        <v>7000</v>
      </c>
      <c r="E65" s="17">
        <v>0</v>
      </c>
      <c r="F65" s="17">
        <v>0</v>
      </c>
      <c r="G65" s="19">
        <v>7000</v>
      </c>
      <c r="H65" s="19">
        <v>1750</v>
      </c>
      <c r="I65" s="17">
        <v>0</v>
      </c>
      <c r="J65" s="17">
        <v>0</v>
      </c>
      <c r="K65" s="17">
        <v>0</v>
      </c>
      <c r="L65" s="17" t="s">
        <v>21</v>
      </c>
      <c r="M65" s="17">
        <v>0</v>
      </c>
      <c r="N65" s="17">
        <v>0</v>
      </c>
      <c r="O65" s="17" t="s">
        <v>21</v>
      </c>
    </row>
    <row r="66" spans="1:15" ht="41.25">
      <c r="A66" s="27">
        <v>17</v>
      </c>
      <c r="B66" s="5"/>
      <c r="C66" s="8" t="s">
        <v>17</v>
      </c>
      <c r="D66" s="7">
        <f t="shared" si="19"/>
        <v>22912.7</v>
      </c>
      <c r="E66" s="7">
        <f t="shared" si="20"/>
        <v>124.2</v>
      </c>
      <c r="F66" s="7">
        <f t="shared" si="21"/>
        <v>0.5420574615824412</v>
      </c>
      <c r="G66" s="9">
        <f aca="true" t="shared" si="24" ref="G66:O66">G67</f>
        <v>0</v>
      </c>
      <c r="H66" s="9">
        <f t="shared" si="24"/>
        <v>0</v>
      </c>
      <c r="I66" s="9">
        <f t="shared" si="24"/>
        <v>0</v>
      </c>
      <c r="J66" s="9">
        <f t="shared" si="24"/>
        <v>22912.7</v>
      </c>
      <c r="K66" s="9">
        <f t="shared" si="24"/>
        <v>124.2</v>
      </c>
      <c r="L66" s="9">
        <f t="shared" si="24"/>
        <v>0.04058884374168038</v>
      </c>
      <c r="M66" s="9">
        <f t="shared" si="24"/>
        <v>0</v>
      </c>
      <c r="N66" s="9">
        <f t="shared" si="24"/>
        <v>0</v>
      </c>
      <c r="O66" s="9">
        <f t="shared" si="24"/>
        <v>0</v>
      </c>
    </row>
    <row r="67" spans="1:15" ht="13.5">
      <c r="A67" s="29"/>
      <c r="B67" s="21">
        <v>902</v>
      </c>
      <c r="C67" s="25" t="s">
        <v>19</v>
      </c>
      <c r="D67" s="17">
        <v>22912.7</v>
      </c>
      <c r="E67" s="17">
        <v>9.3</v>
      </c>
      <c r="F67" s="17">
        <v>0.04058884374168038</v>
      </c>
      <c r="G67" s="19"/>
      <c r="H67" s="19"/>
      <c r="I67" s="17"/>
      <c r="J67" s="17">
        <v>22912.7</v>
      </c>
      <c r="K67" s="19">
        <v>124.2</v>
      </c>
      <c r="L67" s="17">
        <v>0.04058884374168038</v>
      </c>
      <c r="M67" s="17"/>
      <c r="N67" s="17"/>
      <c r="O67" s="17"/>
    </row>
    <row r="68" spans="1:15" s="26" customFormat="1" ht="13.5">
      <c r="A68" s="12"/>
      <c r="B68" s="12"/>
      <c r="C68" s="13" t="s">
        <v>14</v>
      </c>
      <c r="D68" s="14">
        <f>D8+D10+D13+D19+D22+D24+D31+D33+D36+D38+D46+D49+D51+D58+D62+D64+D66</f>
        <v>2986776.6000000015</v>
      </c>
      <c r="E68" s="14">
        <f>E8+E10+E13+E19+E22+E24+E31+E33+E36+E38+E46+E49+E51+E58+E62+E64+E66</f>
        <v>330571.5</v>
      </c>
      <c r="F68" s="14">
        <f t="shared" si="21"/>
        <v>11.067834802241313</v>
      </c>
      <c r="G68" s="14">
        <f>G8+G10+G13+G19+G22+G24+G31+G33+G36+G38+G46+G49+G51+G58+G62+G64+G66</f>
        <v>1079905.5999999996</v>
      </c>
      <c r="H68" s="14">
        <f>H8+H10+H13+H19+H22+H24+H31+H33+H36+H38+H46+H49+H51+H58+H62+H64+H66</f>
        <v>117073.1</v>
      </c>
      <c r="I68" s="14">
        <f>H68/G68*100</f>
        <v>10.84104943987697</v>
      </c>
      <c r="J68" s="14">
        <f>J8+J10+J13+J19+J22+J24+J31+J33+J36+J38+J46+J49+J51+J58+J62+J64+J66</f>
        <v>1807425.4999999998</v>
      </c>
      <c r="K68" s="14">
        <f>K8+K10+K13+K19+K22+K24+K31+K33+K36+K38+K46+K49+K51+K58+K62+K64+K66</f>
        <v>190396.9</v>
      </c>
      <c r="L68" s="14">
        <f>K68/J68*100</f>
        <v>10.53414926369026</v>
      </c>
      <c r="M68" s="14">
        <f>M8+M10+M13+M19+M22+M24+M31+M33+M36+M38+M46+M49+M51+M58+M62+M64+M66</f>
        <v>99445.50000000001</v>
      </c>
      <c r="N68" s="14">
        <f>N8+N10+N13+N19+N22+N24+N31+N33+N36+N38+N46+N49+N51+N58+N62+N64+N66</f>
        <v>23101.5</v>
      </c>
      <c r="O68" s="14">
        <f>N68/M68*100</f>
        <v>23.230312080486293</v>
      </c>
    </row>
    <row r="70" spans="4:5" ht="13.5">
      <c r="D70" s="20"/>
      <c r="E70" s="20"/>
    </row>
    <row r="71" spans="4:5" ht="13.5">
      <c r="D71" s="20"/>
      <c r="E71" s="20"/>
    </row>
  </sheetData>
  <sheetProtection/>
  <mergeCells count="28">
    <mergeCell ref="M5:O5"/>
    <mergeCell ref="A1:O1"/>
    <mergeCell ref="B4:B6"/>
    <mergeCell ref="A2:O2"/>
    <mergeCell ref="N3:O3"/>
    <mergeCell ref="A4:A6"/>
    <mergeCell ref="C4:C6"/>
    <mergeCell ref="A19:A21"/>
    <mergeCell ref="A22:A23"/>
    <mergeCell ref="D4:O4"/>
    <mergeCell ref="D5:F5"/>
    <mergeCell ref="G5:I5"/>
    <mergeCell ref="J5:L5"/>
    <mergeCell ref="A66:A67"/>
    <mergeCell ref="A58:A61"/>
    <mergeCell ref="A51:A57"/>
    <mergeCell ref="A49:A50"/>
    <mergeCell ref="A46:A48"/>
    <mergeCell ref="A8:A9"/>
    <mergeCell ref="A10:A12"/>
    <mergeCell ref="A13:A18"/>
    <mergeCell ref="A64:A65"/>
    <mergeCell ref="A38:A45"/>
    <mergeCell ref="A24:A30"/>
    <mergeCell ref="A31:A32"/>
    <mergeCell ref="A33:A35"/>
    <mergeCell ref="A62:A63"/>
    <mergeCell ref="A36:A37"/>
  </mergeCells>
  <printOptions/>
  <pageMargins left="0.7874015748031497" right="0.7874015748031497" top="0.3937007874015748" bottom="0" header="0.31496062992125984" footer="0.31496062992125984"/>
  <pageSetup fitToHeight="5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zhanova</dc:creator>
  <cp:keywords/>
  <dc:description/>
  <cp:lastModifiedBy>Христозова Антонина</cp:lastModifiedBy>
  <cp:lastPrinted>2021-04-05T13:17:48Z</cp:lastPrinted>
  <dcterms:created xsi:type="dcterms:W3CDTF">2015-05-26T06:30:36Z</dcterms:created>
  <dcterms:modified xsi:type="dcterms:W3CDTF">2024-03-04T09:05:20Z</dcterms:modified>
  <cp:category/>
  <cp:version/>
  <cp:contentType/>
  <cp:contentStatus/>
</cp:coreProperties>
</file>