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268" activeTab="0"/>
  </bookViews>
  <sheets>
    <sheet name="01.04.2024" sheetId="1" r:id="rId1"/>
    <sheet name="Лист1" sheetId="2" r:id="rId2"/>
  </sheets>
  <definedNames>
    <definedName name="_xlnm.Print_Titles" localSheetId="0">'01.04.2024'!$4:$7</definedName>
    <definedName name="_xlnm.Print_Area" localSheetId="0">'01.04.2024'!$A$1:$O$69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<sst xmlns="http://schemas.openxmlformats.org/spreadsheetml/2006/main" count="175" uniqueCount="50">
  <si>
    <t>Муниципальная программа муниципального образования «Развитие жилищно-коммунального хозяйства»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</si>
  <si>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</si>
  <si>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</si>
  <si>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</si>
  <si>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</si>
  <si>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</si>
  <si>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муниципального образования «Экономическое развитие»</t>
  </si>
  <si>
    <t>%</t>
  </si>
  <si>
    <t>ВСЕГО</t>
  </si>
  <si>
    <t>краевые средства</t>
  </si>
  <si>
    <t>федеральные средства</t>
  </si>
  <si>
    <t>план</t>
  </si>
  <si>
    <t>факт</t>
  </si>
  <si>
    <t>местные средства</t>
  </si>
  <si>
    <t>ИТОГО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</si>
  <si>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</si>
  <si>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</si>
  <si>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</si>
  <si>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Управление образования администрации муниципального образования Новокубанский район</t>
  </si>
  <si>
    <t>Администрация муниципального образования Новокубанский район</t>
  </si>
  <si>
    <t>Управление имущественных отношений администрации муниципального образования Новокубанский район</t>
  </si>
  <si>
    <t>-</t>
  </si>
  <si>
    <t>№ п/п</t>
  </si>
  <si>
    <t>Код ГРБС</t>
  </si>
  <si>
    <t>Наименование программы/ Наименование ГРБС</t>
  </si>
  <si>
    <t>Отдел культуры администрации муниципального образования Новокубанский район</t>
  </si>
  <si>
    <t xml:space="preserve"> Управление по вопросам семьи и детства администрации муниципального образования Новокубанский район</t>
  </si>
  <si>
    <t>Отдел по физической культуре и спорту муниципального образования Новокубанский район</t>
  </si>
  <si>
    <t>Отдел по молодежной политике администрации муниципального образования Новокубанский район</t>
  </si>
  <si>
    <t>Муниципальное казенное учреждение "Аварийно-спасательный отряд муниципального образования Новокубанский район"</t>
  </si>
  <si>
    <t>Финансовое управление администрации муниципального образования Новокубанский район</t>
  </si>
  <si>
    <t>(тыс. рублей)</t>
  </si>
  <si>
    <t xml:space="preserve">Исполнение муниципальных программ муниципального образования Новокубанский районв разрезе главных распорядителей бюджетных средств </t>
  </si>
  <si>
    <t>2024 ГОД</t>
  </si>
  <si>
    <t>Муниципальная программа  «Молодежь Кубани»</t>
  </si>
  <si>
    <t>Муниципальная программа «Доступная среда»</t>
  </si>
  <si>
    <t>Муниципальная программа муниципального образования «Развитие образования»</t>
  </si>
  <si>
    <t>Муниципальная программа муниципального образования «Дети Кубани»</t>
  </si>
  <si>
    <t>Муниципальная программа «Управление муниципальными финансами»</t>
  </si>
  <si>
    <t>Муниципальная программа муниципального образования «Управление муниципальным имуществом и земельными ресурсами»</t>
  </si>
  <si>
    <t>Муниципальная программа муниципального образования «Развитие муниципальной службы»</t>
  </si>
  <si>
    <t>по состоянию на 01.04.2024 года</t>
  </si>
  <si>
    <t>Отчет о совместимости для Анализ мун.программ по ГРБС 01.04.2024.xls</t>
  </si>
  <si>
    <t>Дата отчета: 01.04.2024 14:37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</si>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</sst>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Fill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wrapText="1"/>
    </xf>
    <xf numFmtId="189" fontId="2" fillId="4" borderId="10" xfId="0" applyNumberFormat="1" applyFont="1" applyFill="1" applyBorder="1" applyAlignment="1">
      <alignment horizontal="right"/>
    </xf>
    <xf numFmtId="182" fontId="2" fillId="4" borderId="10" xfId="56" applyNumberFormat="1" applyFont="1" applyFill="1" applyBorder="1" applyAlignment="1" applyProtection="1">
      <alignment horizontal="left" wrapText="1"/>
      <protection hidden="1"/>
    </xf>
    <xf numFmtId="189" fontId="2" fillId="4" borderId="10" xfId="56" applyNumberFormat="1" applyFont="1" applyFill="1" applyBorder="1" applyAlignment="1" applyProtection="1">
      <alignment horizontal="right" wrapText="1"/>
      <protection hidden="1"/>
    </xf>
    <xf numFmtId="0" fontId="2" fillId="4" borderId="0" xfId="56" applyFont="1" applyFill="1">
      <alignment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189" fontId="3" fillId="4" borderId="10" xfId="0" applyNumberFormat="1" applyFont="1" applyFill="1" applyBorder="1" applyAlignment="1">
      <alignment horizontal="right"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189" fontId="2" fillId="0" borderId="10" xfId="0" applyNumberFormat="1" applyFont="1" applyFill="1" applyBorder="1" applyAlignment="1">
      <alignment horizontal="right"/>
    </xf>
    <xf numFmtId="0" fontId="2" fillId="13" borderId="0" xfId="56" applyFont="1" applyFill="1">
      <alignment/>
      <protection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182" fontId="2" fillId="0" borderId="10" xfId="56" applyNumberFormat="1" applyFont="1" applyFill="1" applyBorder="1" applyAlignment="1" applyProtection="1">
      <alignment wrapText="1"/>
      <protection hidden="1"/>
    </xf>
    <xf numFmtId="0" fontId="3" fillId="0" borderId="0" xfId="56" applyFont="1" applyFill="1">
      <alignment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90" zoomScaleNormal="8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P9" sqref="P9"/>
    </sheetView>
  </sheetViews>
  <sheetFormatPr defaultColWidth="9.125" defaultRowHeight="12.75"/>
  <cols>
    <col min="1" max="1" width="3.875" style="15" customWidth="1"/>
    <col min="2" max="2" width="6.375" style="15" customWidth="1"/>
    <col min="3" max="3" width="64.375" style="16" customWidth="1"/>
    <col min="4" max="4" width="14.375" style="18" customWidth="1"/>
    <col min="5" max="5" width="11.625" style="18" bestFit="1" customWidth="1"/>
    <col min="6" max="6" width="9.00390625" style="18" bestFit="1" customWidth="1"/>
    <col min="7" max="7" width="11.625" style="16" bestFit="1" customWidth="1"/>
    <col min="8" max="8" width="11.50390625" style="16" bestFit="1" customWidth="1"/>
    <col min="9" max="9" width="8.25390625" style="16" bestFit="1" customWidth="1"/>
    <col min="10" max="10" width="11.625" style="16" bestFit="1" customWidth="1"/>
    <col min="11" max="11" width="11.50390625" style="16" bestFit="1" customWidth="1"/>
    <col min="12" max="12" width="8.25390625" style="16" bestFit="1" customWidth="1"/>
    <col min="13" max="14" width="10.00390625" style="16" bestFit="1" customWidth="1"/>
    <col min="15" max="15" width="8.125" style="16" bestFit="1" customWidth="1"/>
    <col min="16" max="238" width="9.125" style="16" customWidth="1"/>
    <col min="239" max="16384" width="9.125" style="16" customWidth="1"/>
  </cols>
  <sheetData>
    <row r="1" spans="1:15" s="23" customFormat="1" ht="13.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3" customFormat="1" ht="13.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3" customFormat="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0" t="s">
        <v>31</v>
      </c>
      <c r="O3" s="30"/>
    </row>
    <row r="4" spans="1:15" s="4" customFormat="1" ht="13.5">
      <c r="A4" s="29" t="s">
        <v>22</v>
      </c>
      <c r="B4" s="29" t="s">
        <v>23</v>
      </c>
      <c r="C4" s="27" t="s">
        <v>24</v>
      </c>
      <c r="D4" s="27" t="s">
        <v>33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4" customFormat="1" ht="13.5">
      <c r="A5" s="29"/>
      <c r="B5" s="29"/>
      <c r="C5" s="27"/>
      <c r="D5" s="27" t="s">
        <v>8</v>
      </c>
      <c r="E5" s="27"/>
      <c r="F5" s="27"/>
      <c r="G5" s="27" t="s">
        <v>13</v>
      </c>
      <c r="H5" s="27"/>
      <c r="I5" s="27"/>
      <c r="J5" s="27" t="s">
        <v>9</v>
      </c>
      <c r="K5" s="27"/>
      <c r="L5" s="27"/>
      <c r="M5" s="27" t="s">
        <v>10</v>
      </c>
      <c r="N5" s="27"/>
      <c r="O5" s="27"/>
    </row>
    <row r="6" spans="1:15" s="4" customFormat="1" ht="13.5">
      <c r="A6" s="29"/>
      <c r="B6" s="29"/>
      <c r="C6" s="27"/>
      <c r="D6" s="3" t="s">
        <v>11</v>
      </c>
      <c r="E6" s="3" t="s">
        <v>12</v>
      </c>
      <c r="F6" s="3" t="s">
        <v>7</v>
      </c>
      <c r="G6" s="3" t="s">
        <v>11</v>
      </c>
      <c r="H6" s="3" t="s">
        <v>12</v>
      </c>
      <c r="I6" s="3" t="s">
        <v>7</v>
      </c>
      <c r="J6" s="3" t="s">
        <v>11</v>
      </c>
      <c r="K6" s="3" t="s">
        <v>12</v>
      </c>
      <c r="L6" s="3" t="s">
        <v>7</v>
      </c>
      <c r="M6" s="3" t="s">
        <v>11</v>
      </c>
      <c r="N6" s="3" t="s">
        <v>12</v>
      </c>
      <c r="O6" s="3" t="s">
        <v>7</v>
      </c>
    </row>
    <row r="7" spans="1:15" s="4" customFormat="1" ht="13.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s="23" customFormat="1" ht="27">
      <c r="A8" s="37">
        <v>1</v>
      </c>
      <c r="B8" s="5"/>
      <c r="C8" s="6" t="s">
        <v>36</v>
      </c>
      <c r="D8" s="7">
        <f aca="true" t="shared" si="0" ref="D8:E12">G8+J8+M8</f>
        <v>1723911.7</v>
      </c>
      <c r="E8" s="7">
        <f t="shared" si="0"/>
        <v>383774.1</v>
      </c>
      <c r="F8" s="7">
        <f aca="true" t="shared" si="1" ref="F8:F24">E8/D8*100</f>
        <v>22.2618188623002</v>
      </c>
      <c r="G8" s="7">
        <f>G9</f>
        <v>479712.4</v>
      </c>
      <c r="H8" s="7">
        <f>H9</f>
        <v>90959.3</v>
      </c>
      <c r="I8" s="7">
        <f>H8/G8*100</f>
        <v>18.961215094710916</v>
      </c>
      <c r="J8" s="7">
        <f>J9</f>
        <v>1155305.5</v>
      </c>
      <c r="K8" s="7">
        <f>K9</f>
        <v>261666.7</v>
      </c>
      <c r="L8" s="7">
        <f>K8/J8*100</f>
        <v>22.649134795947912</v>
      </c>
      <c r="M8" s="7">
        <f>M9</f>
        <v>88893.8</v>
      </c>
      <c r="N8" s="7">
        <f>N9</f>
        <v>31148.1</v>
      </c>
      <c r="O8" s="7">
        <f>N8/M8*100</f>
        <v>35.03967655787017</v>
      </c>
    </row>
    <row r="9" spans="1:15" s="23" customFormat="1" ht="27">
      <c r="A9" s="37"/>
      <c r="B9" s="21">
        <v>925</v>
      </c>
      <c r="C9" s="22" t="s">
        <v>18</v>
      </c>
      <c r="D9" s="17">
        <f>G9+J9+M9</f>
        <v>1723911.7</v>
      </c>
      <c r="E9" s="17">
        <f>H9+K9+N9</f>
        <v>383774.1</v>
      </c>
      <c r="F9" s="17">
        <v>4.959338662937371</v>
      </c>
      <c r="G9" s="17">
        <v>479712.4</v>
      </c>
      <c r="H9" s="17">
        <v>90959.3</v>
      </c>
      <c r="I9" s="17">
        <v>4.07029469719741</v>
      </c>
      <c r="J9" s="17">
        <v>1155305.5</v>
      </c>
      <c r="K9" s="17">
        <v>261666.7</v>
      </c>
      <c r="L9" s="17">
        <v>5.7713511595541895</v>
      </c>
      <c r="M9" s="17">
        <v>88893.8</v>
      </c>
      <c r="N9" s="17">
        <v>31148.1</v>
      </c>
      <c r="O9" s="17">
        <v>0</v>
      </c>
    </row>
    <row r="10" spans="1:15" s="23" customFormat="1" ht="13.5">
      <c r="A10" s="31">
        <v>2</v>
      </c>
      <c r="B10" s="5"/>
      <c r="C10" s="8" t="s">
        <v>1</v>
      </c>
      <c r="D10" s="7">
        <f t="shared" si="0"/>
        <v>13446.7</v>
      </c>
      <c r="E10" s="7">
        <f t="shared" si="0"/>
        <v>5648.400000000001</v>
      </c>
      <c r="F10" s="7">
        <f t="shared" si="1"/>
        <v>42.00584530033391</v>
      </c>
      <c r="G10" s="9">
        <f>G11+G12</f>
        <v>10769.7</v>
      </c>
      <c r="H10" s="9">
        <f>H11+H12</f>
        <v>2971.6000000000004</v>
      </c>
      <c r="I10" s="7">
        <f aca="true" t="shared" si="2" ref="I10:I62">H10/G10*100</f>
        <v>27.59222633870953</v>
      </c>
      <c r="J10" s="9">
        <f>J11+J12</f>
        <v>2215.4</v>
      </c>
      <c r="K10" s="9">
        <f>K11+K12</f>
        <v>2215.3</v>
      </c>
      <c r="L10" s="7">
        <f>K10/J10*100</f>
        <v>99.99548614245735</v>
      </c>
      <c r="M10" s="9">
        <f>M11+M12</f>
        <v>461.6</v>
      </c>
      <c r="N10" s="9">
        <f>N11+N12</f>
        <v>461.5</v>
      </c>
      <c r="O10" s="7">
        <f>N10/M10*100</f>
        <v>99.97833622183708</v>
      </c>
    </row>
    <row r="11" spans="1:15" s="23" customFormat="1" ht="13.5">
      <c r="A11" s="32"/>
      <c r="B11" s="21">
        <v>902</v>
      </c>
      <c r="C11" s="24" t="s">
        <v>19</v>
      </c>
      <c r="D11" s="17">
        <f t="shared" si="0"/>
        <v>9567</v>
      </c>
      <c r="E11" s="17">
        <f t="shared" si="0"/>
        <v>1768.9</v>
      </c>
      <c r="F11" s="17">
        <f t="shared" si="1"/>
        <v>18.48959966551688</v>
      </c>
      <c r="G11" s="19">
        <v>9567</v>
      </c>
      <c r="H11" s="19">
        <v>1768.9</v>
      </c>
      <c r="I11" s="17">
        <f t="shared" si="2"/>
        <v>18.48959966551688</v>
      </c>
      <c r="J11" s="17"/>
      <c r="K11" s="17"/>
      <c r="L11" s="17" t="s">
        <v>21</v>
      </c>
      <c r="M11" s="17"/>
      <c r="N11" s="17"/>
      <c r="O11" s="17" t="s">
        <v>21</v>
      </c>
    </row>
    <row r="12" spans="1:15" s="23" customFormat="1" ht="27">
      <c r="A12" s="33"/>
      <c r="B12" s="21">
        <v>921</v>
      </c>
      <c r="C12" s="24" t="s">
        <v>20</v>
      </c>
      <c r="D12" s="17">
        <f t="shared" si="0"/>
        <v>3879.7000000000003</v>
      </c>
      <c r="E12" s="17">
        <f t="shared" si="0"/>
        <v>3879.5</v>
      </c>
      <c r="F12" s="17">
        <f t="shared" si="1"/>
        <v>99.99484496223934</v>
      </c>
      <c r="G12" s="19">
        <v>1202.7</v>
      </c>
      <c r="H12" s="19">
        <v>1202.7</v>
      </c>
      <c r="I12" s="17">
        <f t="shared" si="2"/>
        <v>100</v>
      </c>
      <c r="J12" s="17">
        <v>2215.4</v>
      </c>
      <c r="K12" s="17">
        <v>2215.3</v>
      </c>
      <c r="L12" s="17">
        <v>0</v>
      </c>
      <c r="M12" s="17">
        <v>461.6</v>
      </c>
      <c r="N12" s="17">
        <v>461.5</v>
      </c>
      <c r="O12" s="17">
        <v>0</v>
      </c>
    </row>
    <row r="13" spans="1:15" s="23" customFormat="1" ht="27">
      <c r="A13" s="31">
        <v>3</v>
      </c>
      <c r="B13" s="5"/>
      <c r="C13" s="8" t="s">
        <v>37</v>
      </c>
      <c r="D13" s="7">
        <f>D14+D15+D16+D17+D18</f>
        <v>212273.1</v>
      </c>
      <c r="E13" s="7">
        <f>E14+E15+E16+E17+E18</f>
        <v>45872.2</v>
      </c>
      <c r="F13" s="7">
        <f t="shared" si="1"/>
        <v>21.60999203384696</v>
      </c>
      <c r="G13" s="7">
        <f>G14+G15+G16+G17+G18</f>
        <v>950</v>
      </c>
      <c r="H13" s="7">
        <f>H14+H15+H16+H17+H18</f>
        <v>60</v>
      </c>
      <c r="I13" s="7">
        <f t="shared" si="2"/>
        <v>6.315789473684211</v>
      </c>
      <c r="J13" s="7">
        <f>J14+J15+J16+J17+J18</f>
        <v>205131.8</v>
      </c>
      <c r="K13" s="7">
        <f>K14+K15+K16+K17+K18</f>
        <v>39621</v>
      </c>
      <c r="L13" s="7">
        <f>K13/J13*100</f>
        <v>19.314899006394914</v>
      </c>
      <c r="M13" s="7">
        <f>M14+M15+M16+M17+M18</f>
        <v>6191.3</v>
      </c>
      <c r="N13" s="7">
        <f>N14+N15+N16+N17+N18</f>
        <v>6191.2</v>
      </c>
      <c r="O13" s="7" t="s">
        <v>21</v>
      </c>
    </row>
    <row r="14" spans="1:15" s="23" customFormat="1" ht="13.5">
      <c r="A14" s="32"/>
      <c r="B14" s="21">
        <v>902</v>
      </c>
      <c r="C14" s="25" t="s">
        <v>19</v>
      </c>
      <c r="D14" s="17">
        <f aca="true" t="shared" si="3" ref="D14:E21">G14+J14+M14</f>
        <v>50</v>
      </c>
      <c r="E14" s="17">
        <f t="shared" si="3"/>
        <v>0</v>
      </c>
      <c r="F14" s="17">
        <f t="shared" si="1"/>
        <v>0</v>
      </c>
      <c r="G14" s="19">
        <v>50</v>
      </c>
      <c r="H14" s="19"/>
      <c r="I14" s="17">
        <f t="shared" si="2"/>
        <v>0</v>
      </c>
      <c r="J14" s="17"/>
      <c r="K14" s="17"/>
      <c r="L14" s="17" t="s">
        <v>21</v>
      </c>
      <c r="M14" s="17"/>
      <c r="N14" s="17"/>
      <c r="O14" s="17" t="s">
        <v>21</v>
      </c>
    </row>
    <row r="15" spans="1:15" s="23" customFormat="1" ht="27">
      <c r="A15" s="32"/>
      <c r="B15" s="21">
        <v>921</v>
      </c>
      <c r="C15" s="24" t="s">
        <v>20</v>
      </c>
      <c r="D15" s="17">
        <f t="shared" si="3"/>
        <v>96056.90000000001</v>
      </c>
      <c r="E15" s="17">
        <f t="shared" si="3"/>
        <v>24764.9</v>
      </c>
      <c r="F15" s="17">
        <f t="shared" si="1"/>
        <v>25.781489929406426</v>
      </c>
      <c r="G15" s="17"/>
      <c r="H15" s="17"/>
      <c r="I15" s="17" t="s">
        <v>21</v>
      </c>
      <c r="J15" s="17">
        <v>89865.6</v>
      </c>
      <c r="K15" s="17">
        <v>18573.7</v>
      </c>
      <c r="L15" s="17">
        <f>K15/J15*100</f>
        <v>20.668309119396074</v>
      </c>
      <c r="M15" s="17">
        <v>6191.3</v>
      </c>
      <c r="N15" s="17">
        <v>6191.2</v>
      </c>
      <c r="O15" s="17" t="s">
        <v>21</v>
      </c>
    </row>
    <row r="16" spans="1:15" s="23" customFormat="1" ht="27">
      <c r="A16" s="32"/>
      <c r="B16" s="21">
        <v>925</v>
      </c>
      <c r="C16" s="1" t="s">
        <v>18</v>
      </c>
      <c r="D16" s="17">
        <f t="shared" si="3"/>
        <v>4126</v>
      </c>
      <c r="E16" s="17">
        <f t="shared" si="3"/>
        <v>0</v>
      </c>
      <c r="F16" s="17">
        <f t="shared" si="1"/>
        <v>0</v>
      </c>
      <c r="G16" s="17"/>
      <c r="H16" s="17"/>
      <c r="I16" s="17" t="s">
        <v>21</v>
      </c>
      <c r="J16" s="17">
        <v>4126</v>
      </c>
      <c r="K16" s="17"/>
      <c r="L16" s="17">
        <f>K16/J16*100</f>
        <v>0</v>
      </c>
      <c r="M16" s="17"/>
      <c r="N16" s="17"/>
      <c r="O16" s="17" t="s">
        <v>21</v>
      </c>
    </row>
    <row r="17" spans="1:15" s="23" customFormat="1" ht="27">
      <c r="A17" s="32"/>
      <c r="B17" s="21">
        <v>926</v>
      </c>
      <c r="C17" s="25" t="s">
        <v>25</v>
      </c>
      <c r="D17" s="17">
        <f t="shared" si="3"/>
        <v>270</v>
      </c>
      <c r="E17" s="17">
        <f t="shared" si="3"/>
        <v>60</v>
      </c>
      <c r="F17" s="17">
        <f t="shared" si="1"/>
        <v>22.22222222222222</v>
      </c>
      <c r="G17" s="19">
        <v>270</v>
      </c>
      <c r="H17" s="19">
        <v>60</v>
      </c>
      <c r="I17" s="17">
        <f t="shared" si="2"/>
        <v>22.22222222222222</v>
      </c>
      <c r="J17" s="17"/>
      <c r="K17" s="17"/>
      <c r="L17" s="17" t="s">
        <v>21</v>
      </c>
      <c r="M17" s="17"/>
      <c r="N17" s="17"/>
      <c r="O17" s="17" t="s">
        <v>21</v>
      </c>
    </row>
    <row r="18" spans="1:15" s="23" customFormat="1" ht="27">
      <c r="A18" s="33"/>
      <c r="B18" s="21">
        <v>930</v>
      </c>
      <c r="C18" s="25" t="s">
        <v>26</v>
      </c>
      <c r="D18" s="17">
        <f t="shared" si="3"/>
        <v>111770.2</v>
      </c>
      <c r="E18" s="17">
        <f t="shared" si="3"/>
        <v>21047.3</v>
      </c>
      <c r="F18" s="17">
        <f t="shared" si="1"/>
        <v>18.830869050963493</v>
      </c>
      <c r="G18" s="19">
        <v>630</v>
      </c>
      <c r="H18" s="19"/>
      <c r="I18" s="17">
        <f t="shared" si="2"/>
        <v>0</v>
      </c>
      <c r="J18" s="17">
        <v>111140.2</v>
      </c>
      <c r="K18" s="17">
        <v>21047.3</v>
      </c>
      <c r="L18" s="17">
        <f>K18/J18*100</f>
        <v>18.937612133143542</v>
      </c>
      <c r="M18" s="17"/>
      <c r="N18" s="17"/>
      <c r="O18" s="17" t="s">
        <v>21</v>
      </c>
    </row>
    <row r="19" spans="1:15" s="23" customFormat="1" ht="27">
      <c r="A19" s="31">
        <v>4</v>
      </c>
      <c r="B19" s="5"/>
      <c r="C19" s="8" t="s">
        <v>2</v>
      </c>
      <c r="D19" s="7">
        <f t="shared" si="3"/>
        <v>651927.1000000001</v>
      </c>
      <c r="E19" s="7">
        <f t="shared" si="3"/>
        <v>14886.1</v>
      </c>
      <c r="F19" s="7">
        <f t="shared" si="1"/>
        <v>2.283399478254547</v>
      </c>
      <c r="G19" s="9">
        <f>G20+G21</f>
        <v>302813.8</v>
      </c>
      <c r="H19" s="9">
        <f>H20+H21</f>
        <v>1547.5</v>
      </c>
      <c r="I19" s="7">
        <f t="shared" si="2"/>
        <v>0.511040117722508</v>
      </c>
      <c r="J19" s="9">
        <f>J20+J21</f>
        <v>349113.30000000005</v>
      </c>
      <c r="K19" s="9">
        <f>K20+K21</f>
        <v>13338.6</v>
      </c>
      <c r="L19" s="7">
        <f>K19/J19*100</f>
        <v>3.8207080623969345</v>
      </c>
      <c r="M19" s="9">
        <f>M20+M21</f>
        <v>0</v>
      </c>
      <c r="N19" s="9">
        <f>N20+N21</f>
        <v>0</v>
      </c>
      <c r="O19" s="7" t="s">
        <v>21</v>
      </c>
    </row>
    <row r="20" spans="1:15" s="23" customFormat="1" ht="13.5">
      <c r="A20" s="32"/>
      <c r="B20" s="21">
        <v>902</v>
      </c>
      <c r="C20" s="25" t="s">
        <v>19</v>
      </c>
      <c r="D20" s="17">
        <f t="shared" si="3"/>
        <v>85766.2</v>
      </c>
      <c r="E20" s="17">
        <f t="shared" si="3"/>
        <v>921.7</v>
      </c>
      <c r="F20" s="17">
        <f t="shared" si="1"/>
        <v>1.0746657774274715</v>
      </c>
      <c r="G20" s="19">
        <v>12911.3</v>
      </c>
      <c r="H20" s="19">
        <v>921.7</v>
      </c>
      <c r="I20" s="17">
        <f t="shared" si="2"/>
        <v>7.138707953498099</v>
      </c>
      <c r="J20" s="17">
        <v>72854.9</v>
      </c>
      <c r="K20" s="17"/>
      <c r="L20" s="17">
        <f>K20/J20*100</f>
        <v>0</v>
      </c>
      <c r="M20" s="17"/>
      <c r="N20" s="17"/>
      <c r="O20" s="17" t="s">
        <v>21</v>
      </c>
    </row>
    <row r="21" spans="1:15" s="23" customFormat="1" ht="27">
      <c r="A21" s="33"/>
      <c r="B21" s="21">
        <v>925</v>
      </c>
      <c r="C21" s="1" t="s">
        <v>18</v>
      </c>
      <c r="D21" s="17">
        <f t="shared" si="3"/>
        <v>566160.9</v>
      </c>
      <c r="E21" s="17">
        <f t="shared" si="3"/>
        <v>13964.4</v>
      </c>
      <c r="F21" s="17">
        <f t="shared" si="1"/>
        <v>2.4665073126738353</v>
      </c>
      <c r="G21" s="19">
        <v>289902.5</v>
      </c>
      <c r="H21" s="19">
        <v>625.8</v>
      </c>
      <c r="I21" s="17">
        <f t="shared" si="2"/>
        <v>0.2158656789782772</v>
      </c>
      <c r="J21" s="17">
        <v>276258.4</v>
      </c>
      <c r="K21" s="17">
        <v>13338.6</v>
      </c>
      <c r="L21" s="17">
        <f>K21/J21*100</f>
        <v>4.828305673239257</v>
      </c>
      <c r="M21" s="17"/>
      <c r="N21" s="17"/>
      <c r="O21" s="17" t="s">
        <v>21</v>
      </c>
    </row>
    <row r="22" spans="1:15" s="23" customFormat="1" ht="27">
      <c r="A22" s="31">
        <v>5</v>
      </c>
      <c r="B22" s="5"/>
      <c r="C22" s="8" t="s">
        <v>0</v>
      </c>
      <c r="D22" s="7">
        <f>D23</f>
        <v>160077.2</v>
      </c>
      <c r="E22" s="7">
        <f>E23</f>
        <v>0</v>
      </c>
      <c r="F22" s="7">
        <f t="shared" si="1"/>
        <v>0</v>
      </c>
      <c r="G22" s="7">
        <f>G23</f>
        <v>7976.2</v>
      </c>
      <c r="H22" s="7">
        <f>H23</f>
        <v>0</v>
      </c>
      <c r="I22" s="7">
        <f t="shared" si="2"/>
        <v>0</v>
      </c>
      <c r="J22" s="7">
        <f>J23</f>
        <v>152101</v>
      </c>
      <c r="K22" s="7">
        <f>K23</f>
        <v>0</v>
      </c>
      <c r="L22" s="7">
        <f>K22/J22*100</f>
        <v>0</v>
      </c>
      <c r="M22" s="7">
        <f>M23</f>
        <v>0</v>
      </c>
      <c r="N22" s="7">
        <f>N23</f>
        <v>0</v>
      </c>
      <c r="O22" s="7">
        <f>O23</f>
        <v>0</v>
      </c>
    </row>
    <row r="23" spans="1:15" s="23" customFormat="1" ht="13.5">
      <c r="A23" s="33"/>
      <c r="B23" s="21">
        <v>902</v>
      </c>
      <c r="C23" s="25" t="s">
        <v>19</v>
      </c>
      <c r="D23" s="17">
        <v>160077.2</v>
      </c>
      <c r="E23" s="17">
        <v>0</v>
      </c>
      <c r="F23" s="17">
        <v>0</v>
      </c>
      <c r="G23" s="19">
        <v>7976.2</v>
      </c>
      <c r="H23" s="19"/>
      <c r="I23" s="17">
        <v>0</v>
      </c>
      <c r="J23" s="17">
        <v>152101</v>
      </c>
      <c r="K23" s="17"/>
      <c r="L23" s="17">
        <v>0</v>
      </c>
      <c r="M23" s="17"/>
      <c r="N23" s="17"/>
      <c r="O23" s="17"/>
    </row>
    <row r="24" spans="1:15" s="23" customFormat="1" ht="13.5">
      <c r="A24" s="31">
        <v>6</v>
      </c>
      <c r="B24" s="5"/>
      <c r="C24" s="8" t="s">
        <v>3</v>
      </c>
      <c r="D24" s="7">
        <f>G24+J24+M24</f>
        <v>114732.5</v>
      </c>
      <c r="E24" s="7">
        <f>H24+K24+N24</f>
        <v>22093.8</v>
      </c>
      <c r="F24" s="7">
        <f t="shared" si="1"/>
        <v>19.256792974963503</v>
      </c>
      <c r="G24" s="7">
        <f>G25+G26+G27+G28+G29+G30</f>
        <v>114732.5</v>
      </c>
      <c r="H24" s="7">
        <f>H25+H26+H27+H28+H29+H30</f>
        <v>22093.8</v>
      </c>
      <c r="I24" s="7">
        <f t="shared" si="2"/>
        <v>19.256792974963503</v>
      </c>
      <c r="J24" s="7">
        <f>-J25+J27+J28+J29+J30+J26</f>
        <v>0</v>
      </c>
      <c r="K24" s="7">
        <f>-K25+K27+K28+K29+K30+K26</f>
        <v>0</v>
      </c>
      <c r="L24" s="7" t="s">
        <v>21</v>
      </c>
      <c r="M24" s="7">
        <f>-M25+M27+M28+M29+M30+M26</f>
        <v>0</v>
      </c>
      <c r="N24" s="7">
        <f>-N25+N27+N28+N29+N30+N26</f>
        <v>0</v>
      </c>
      <c r="O24" s="7" t="s">
        <v>21</v>
      </c>
    </row>
    <row r="25" spans="1:15" s="23" customFormat="1" ht="13.5">
      <c r="A25" s="32"/>
      <c r="B25" s="21">
        <v>902</v>
      </c>
      <c r="C25" s="25" t="s">
        <v>19</v>
      </c>
      <c r="D25" s="17">
        <f aca="true" t="shared" si="4" ref="D25:D30">G25+J25+M25</f>
        <v>19339.3</v>
      </c>
      <c r="E25" s="17">
        <f aca="true" t="shared" si="5" ref="E25:E30">H25+K25+N25</f>
        <v>3063.9</v>
      </c>
      <c r="F25" s="17">
        <f aca="true" t="shared" si="6" ref="F25:F31">E25/D25*100</f>
        <v>15.842869183476136</v>
      </c>
      <c r="G25" s="19">
        <v>19339.3</v>
      </c>
      <c r="H25" s="19">
        <v>3063.9</v>
      </c>
      <c r="I25" s="17">
        <f t="shared" si="2"/>
        <v>15.842869183476136</v>
      </c>
      <c r="J25" s="17"/>
      <c r="K25" s="17"/>
      <c r="L25" s="17" t="s">
        <v>21</v>
      </c>
      <c r="M25" s="17"/>
      <c r="N25" s="17"/>
      <c r="O25" s="17" t="s">
        <v>21</v>
      </c>
    </row>
    <row r="26" spans="1:15" s="23" customFormat="1" ht="27">
      <c r="A26" s="32"/>
      <c r="B26" s="21">
        <v>920</v>
      </c>
      <c r="C26" s="25" t="s">
        <v>29</v>
      </c>
      <c r="D26" s="17">
        <f>G26+J26+M26</f>
        <v>12685.6</v>
      </c>
      <c r="E26" s="17">
        <f>H26+K26+N26</f>
        <v>2588.6</v>
      </c>
      <c r="F26" s="17">
        <f>E26/D26*100</f>
        <v>20.405814466796997</v>
      </c>
      <c r="G26" s="19">
        <v>12685.6</v>
      </c>
      <c r="H26" s="19">
        <v>2588.6</v>
      </c>
      <c r="I26" s="17">
        <f t="shared" si="2"/>
        <v>20.405814466796997</v>
      </c>
      <c r="J26" s="17"/>
      <c r="K26" s="17"/>
      <c r="L26" s="17" t="s">
        <v>21</v>
      </c>
      <c r="M26" s="17"/>
      <c r="N26" s="17"/>
      <c r="O26" s="17" t="s">
        <v>21</v>
      </c>
    </row>
    <row r="27" spans="1:15" s="23" customFormat="1" ht="27">
      <c r="A27" s="32"/>
      <c r="B27" s="21">
        <v>925</v>
      </c>
      <c r="C27" s="1" t="s">
        <v>18</v>
      </c>
      <c r="D27" s="17">
        <f t="shared" si="4"/>
        <v>78640</v>
      </c>
      <c r="E27" s="17">
        <f t="shared" si="5"/>
        <v>14370.2</v>
      </c>
      <c r="F27" s="17">
        <f t="shared" si="6"/>
        <v>18.273397761953206</v>
      </c>
      <c r="G27" s="19">
        <v>78640</v>
      </c>
      <c r="H27" s="19">
        <v>14370.2</v>
      </c>
      <c r="I27" s="17">
        <f t="shared" si="2"/>
        <v>18.273397761953206</v>
      </c>
      <c r="J27" s="17"/>
      <c r="K27" s="17"/>
      <c r="L27" s="17" t="s">
        <v>21</v>
      </c>
      <c r="M27" s="17"/>
      <c r="N27" s="17"/>
      <c r="O27" s="17" t="s">
        <v>21</v>
      </c>
    </row>
    <row r="28" spans="1:15" s="23" customFormat="1" ht="27">
      <c r="A28" s="32"/>
      <c r="B28" s="21">
        <v>926</v>
      </c>
      <c r="C28" s="25" t="s">
        <v>25</v>
      </c>
      <c r="D28" s="17">
        <f t="shared" si="4"/>
        <v>1646.6</v>
      </c>
      <c r="E28" s="17">
        <f t="shared" si="5"/>
        <v>1499.1</v>
      </c>
      <c r="F28" s="17">
        <f t="shared" si="6"/>
        <v>91.04214745536257</v>
      </c>
      <c r="G28" s="19">
        <v>1646.6</v>
      </c>
      <c r="H28" s="19">
        <v>1499.1</v>
      </c>
      <c r="I28" s="17">
        <f t="shared" si="2"/>
        <v>91.04214745536257</v>
      </c>
      <c r="J28" s="17"/>
      <c r="K28" s="17"/>
      <c r="L28" s="17" t="s">
        <v>21</v>
      </c>
      <c r="M28" s="17"/>
      <c r="N28" s="17"/>
      <c r="O28" s="17" t="s">
        <v>21</v>
      </c>
    </row>
    <row r="29" spans="1:15" s="23" customFormat="1" ht="27">
      <c r="A29" s="32"/>
      <c r="B29" s="21">
        <v>929</v>
      </c>
      <c r="C29" s="24" t="s">
        <v>27</v>
      </c>
      <c r="D29" s="17">
        <f t="shared" si="4"/>
        <v>2416</v>
      </c>
      <c r="E29" s="17">
        <f t="shared" si="5"/>
        <v>572</v>
      </c>
      <c r="F29" s="17">
        <f t="shared" si="6"/>
        <v>23.67549668874172</v>
      </c>
      <c r="G29" s="19">
        <v>2416</v>
      </c>
      <c r="H29" s="19">
        <v>572</v>
      </c>
      <c r="I29" s="17">
        <f t="shared" si="2"/>
        <v>23.67549668874172</v>
      </c>
      <c r="J29" s="17"/>
      <c r="K29" s="17"/>
      <c r="L29" s="17" t="s">
        <v>21</v>
      </c>
      <c r="M29" s="17"/>
      <c r="N29" s="17"/>
      <c r="O29" s="17" t="s">
        <v>21</v>
      </c>
    </row>
    <row r="30" spans="1:15" s="23" customFormat="1" ht="27">
      <c r="A30" s="33"/>
      <c r="B30" s="21">
        <v>934</v>
      </c>
      <c r="C30" s="24" t="s">
        <v>28</v>
      </c>
      <c r="D30" s="17">
        <f t="shared" si="4"/>
        <v>5</v>
      </c>
      <c r="E30" s="17">
        <f t="shared" si="5"/>
        <v>0</v>
      </c>
      <c r="F30" s="17">
        <f t="shared" si="6"/>
        <v>0</v>
      </c>
      <c r="G30" s="19">
        <v>5</v>
      </c>
      <c r="H30" s="19"/>
      <c r="I30" s="17">
        <f t="shared" si="2"/>
        <v>0</v>
      </c>
      <c r="J30" s="17"/>
      <c r="K30" s="17"/>
      <c r="L30" s="17" t="s">
        <v>21</v>
      </c>
      <c r="M30" s="17"/>
      <c r="N30" s="17"/>
      <c r="O30" s="17" t="s">
        <v>21</v>
      </c>
    </row>
    <row r="31" spans="1:15" s="23" customFormat="1" ht="13.5">
      <c r="A31" s="31">
        <v>7</v>
      </c>
      <c r="B31" s="5"/>
      <c r="C31" s="8" t="s">
        <v>4</v>
      </c>
      <c r="D31" s="7">
        <f>D33+D32</f>
        <v>80927.1</v>
      </c>
      <c r="E31" s="7">
        <f>E33+E32</f>
        <v>19569.600000000002</v>
      </c>
      <c r="F31" s="7">
        <f t="shared" si="6"/>
        <v>24.181763587228506</v>
      </c>
      <c r="G31" s="7">
        <f>G33+G32</f>
        <v>76396.7</v>
      </c>
      <c r="H31" s="7">
        <f>H33+H32</f>
        <v>18180.7</v>
      </c>
      <c r="I31" s="7">
        <f>H31/G31*100</f>
        <v>23.797755662221014</v>
      </c>
      <c r="J31" s="7">
        <f>J33+J32</f>
        <v>631.6</v>
      </c>
      <c r="K31" s="7">
        <f>K33+K32</f>
        <v>166.2</v>
      </c>
      <c r="L31" s="7">
        <f>K31/J31*100</f>
        <v>26.314122862571242</v>
      </c>
      <c r="M31" s="7">
        <f>M33+M32</f>
        <v>3898.8</v>
      </c>
      <c r="N31" s="7">
        <f>N33+N32</f>
        <v>1222.7</v>
      </c>
      <c r="O31" s="7">
        <f>O33</f>
        <v>0</v>
      </c>
    </row>
    <row r="32" spans="1:15" s="23" customFormat="1" ht="13.5">
      <c r="A32" s="32"/>
      <c r="B32" s="21">
        <v>902</v>
      </c>
      <c r="C32" s="25" t="s">
        <v>19</v>
      </c>
      <c r="D32" s="17">
        <f>G32+J32+M32</f>
        <v>2000</v>
      </c>
      <c r="E32" s="17">
        <f>H32+K32+N32</f>
        <v>0</v>
      </c>
      <c r="F32" s="17">
        <f>E32/D32*100</f>
        <v>0</v>
      </c>
      <c r="G32" s="19">
        <v>2000</v>
      </c>
      <c r="H32" s="19"/>
      <c r="I32" s="17">
        <f>H32/G32*100</f>
        <v>0</v>
      </c>
      <c r="J32" s="17"/>
      <c r="K32" s="17"/>
      <c r="L32" s="17" t="s">
        <v>21</v>
      </c>
      <c r="M32" s="17"/>
      <c r="N32" s="17"/>
      <c r="O32" s="17" t="s">
        <v>21</v>
      </c>
    </row>
    <row r="33" spans="1:15" s="23" customFormat="1" ht="27">
      <c r="A33" s="33"/>
      <c r="B33" s="21">
        <v>926</v>
      </c>
      <c r="C33" s="25" t="s">
        <v>25</v>
      </c>
      <c r="D33" s="17">
        <f>G33+J33+M33</f>
        <v>78927.1</v>
      </c>
      <c r="E33" s="17">
        <f>H33+K33+N33</f>
        <v>19569.600000000002</v>
      </c>
      <c r="F33" s="17">
        <v>6.983945131674692</v>
      </c>
      <c r="G33" s="19">
        <v>74396.7</v>
      </c>
      <c r="H33" s="19">
        <v>18180.7</v>
      </c>
      <c r="I33" s="17">
        <v>7.437233680607077</v>
      </c>
      <c r="J33" s="17">
        <v>631.6</v>
      </c>
      <c r="K33" s="17">
        <v>166.2</v>
      </c>
      <c r="L33" s="17">
        <v>0</v>
      </c>
      <c r="M33" s="17">
        <v>3898.8</v>
      </c>
      <c r="N33" s="17">
        <v>1222.7</v>
      </c>
      <c r="O33" s="17">
        <v>0</v>
      </c>
    </row>
    <row r="34" spans="1:15" s="23" customFormat="1" ht="27">
      <c r="A34" s="31">
        <v>8</v>
      </c>
      <c r="B34" s="5"/>
      <c r="C34" s="8" t="s">
        <v>5</v>
      </c>
      <c r="D34" s="7">
        <f aca="true" t="shared" si="7" ref="D34:E39">G34+J34+M34</f>
        <v>118068.6</v>
      </c>
      <c r="E34" s="7">
        <f t="shared" si="7"/>
        <v>10859.4</v>
      </c>
      <c r="F34" s="7">
        <f aca="true" t="shared" si="8" ref="F34:F39">E34/D34*100</f>
        <v>9.197534314796652</v>
      </c>
      <c r="G34" s="7">
        <f>G35+G36</f>
        <v>77612.1</v>
      </c>
      <c r="H34" s="7">
        <f>H35+H36</f>
        <v>10508.6</v>
      </c>
      <c r="I34" s="7">
        <f>H34/G34*100</f>
        <v>13.539899062130775</v>
      </c>
      <c r="J34" s="7">
        <f>J35+J36</f>
        <v>40456.5</v>
      </c>
      <c r="K34" s="7">
        <f>K35+K36</f>
        <v>350.8</v>
      </c>
      <c r="L34" s="7">
        <f>K34/J34*100</f>
        <v>0.867104173618578</v>
      </c>
      <c r="M34" s="7">
        <f>M35+M36</f>
        <v>0</v>
      </c>
      <c r="N34" s="7">
        <f>N35+N36</f>
        <v>0</v>
      </c>
      <c r="O34" s="7" t="s">
        <v>21</v>
      </c>
    </row>
    <row r="35" spans="1:15" s="23" customFormat="1" ht="27">
      <c r="A35" s="32"/>
      <c r="B35" s="21">
        <v>925</v>
      </c>
      <c r="C35" s="1" t="s">
        <v>18</v>
      </c>
      <c r="D35" s="17">
        <f t="shared" si="7"/>
        <v>1438.2</v>
      </c>
      <c r="E35" s="17">
        <f t="shared" si="7"/>
        <v>500</v>
      </c>
      <c r="F35" s="17">
        <f t="shared" si="8"/>
        <v>34.76567932137394</v>
      </c>
      <c r="G35" s="19">
        <v>1360</v>
      </c>
      <c r="H35" s="19">
        <v>500</v>
      </c>
      <c r="I35" s="17">
        <f t="shared" si="2"/>
        <v>36.76470588235294</v>
      </c>
      <c r="J35" s="17">
        <v>78.2</v>
      </c>
      <c r="K35" s="17"/>
      <c r="L35" s="17">
        <f>K35/J35*100</f>
        <v>0</v>
      </c>
      <c r="M35" s="17">
        <v>0</v>
      </c>
      <c r="N35" s="17">
        <v>0</v>
      </c>
      <c r="O35" s="17" t="s">
        <v>21</v>
      </c>
    </row>
    <row r="36" spans="1:15" s="23" customFormat="1" ht="27">
      <c r="A36" s="33"/>
      <c r="B36" s="21">
        <v>929</v>
      </c>
      <c r="C36" s="24" t="s">
        <v>27</v>
      </c>
      <c r="D36" s="17">
        <f t="shared" si="7"/>
        <v>116630.40000000001</v>
      </c>
      <c r="E36" s="17">
        <f t="shared" si="7"/>
        <v>10359.4</v>
      </c>
      <c r="F36" s="17">
        <f t="shared" si="8"/>
        <v>8.882246824155622</v>
      </c>
      <c r="G36" s="19">
        <v>76252.1</v>
      </c>
      <c r="H36" s="19">
        <v>10008.6</v>
      </c>
      <c r="I36" s="17">
        <f t="shared" si="2"/>
        <v>13.12567129298734</v>
      </c>
      <c r="J36" s="17">
        <v>40378.3</v>
      </c>
      <c r="K36" s="17">
        <v>350.8</v>
      </c>
      <c r="L36" s="17">
        <f>K36/J36*100</f>
        <v>0.8687834802356711</v>
      </c>
      <c r="M36" s="17">
        <v>0</v>
      </c>
      <c r="N36" s="17">
        <v>0</v>
      </c>
      <c r="O36" s="17" t="s">
        <v>21</v>
      </c>
    </row>
    <row r="37" spans="1:15" s="23" customFormat="1" ht="27">
      <c r="A37" s="31">
        <v>9</v>
      </c>
      <c r="B37" s="5"/>
      <c r="C37" s="8" t="s">
        <v>6</v>
      </c>
      <c r="D37" s="7">
        <f t="shared" si="7"/>
        <v>5717.7</v>
      </c>
      <c r="E37" s="7">
        <f t="shared" si="7"/>
        <v>1185.4</v>
      </c>
      <c r="F37" s="7">
        <f t="shared" si="8"/>
        <v>20.73211256274376</v>
      </c>
      <c r="G37" s="9">
        <f aca="true" t="shared" si="9" ref="G37:O37">G38</f>
        <v>5717.7</v>
      </c>
      <c r="H37" s="9">
        <f t="shared" si="9"/>
        <v>1185.4</v>
      </c>
      <c r="I37" s="9">
        <f t="shared" si="9"/>
        <v>1.7489549993878657</v>
      </c>
      <c r="J37" s="9">
        <f t="shared" si="9"/>
        <v>0</v>
      </c>
      <c r="K37" s="9">
        <f t="shared" si="9"/>
        <v>0</v>
      </c>
      <c r="L37" s="9">
        <f t="shared" si="9"/>
        <v>0</v>
      </c>
      <c r="M37" s="9">
        <f t="shared" si="9"/>
        <v>0</v>
      </c>
      <c r="N37" s="9">
        <f t="shared" si="9"/>
        <v>0</v>
      </c>
      <c r="O37" s="9">
        <f t="shared" si="9"/>
        <v>0</v>
      </c>
    </row>
    <row r="38" spans="1:15" s="23" customFormat="1" ht="13.5">
      <c r="A38" s="33"/>
      <c r="B38" s="21">
        <v>902</v>
      </c>
      <c r="C38" s="25" t="s">
        <v>19</v>
      </c>
      <c r="D38" s="17">
        <v>5717.7</v>
      </c>
      <c r="E38" s="17">
        <v>100</v>
      </c>
      <c r="F38" s="17">
        <v>1.7489549993878657</v>
      </c>
      <c r="G38" s="19">
        <v>5717.7</v>
      </c>
      <c r="H38" s="19">
        <v>1185.4</v>
      </c>
      <c r="I38" s="17">
        <v>1.7489549993878657</v>
      </c>
      <c r="J38" s="17"/>
      <c r="K38" s="17"/>
      <c r="L38" s="17"/>
      <c r="M38" s="17"/>
      <c r="N38" s="17"/>
      <c r="O38" s="17"/>
    </row>
    <row r="39" spans="1:15" s="23" customFormat="1" ht="27">
      <c r="A39" s="31">
        <v>10</v>
      </c>
      <c r="B39" s="5"/>
      <c r="C39" s="8" t="s">
        <v>40</v>
      </c>
      <c r="D39" s="7">
        <f t="shared" si="7"/>
        <v>350</v>
      </c>
      <c r="E39" s="7">
        <f t="shared" si="7"/>
        <v>29.5</v>
      </c>
      <c r="F39" s="7">
        <f t="shared" si="8"/>
        <v>8.428571428571429</v>
      </c>
      <c r="G39" s="7">
        <f>G40+G41+G42+G43+G44+G45+G46</f>
        <v>350</v>
      </c>
      <c r="H39" s="7">
        <f>H40+H41+H42+H43+H44+H45+H46</f>
        <v>29.5</v>
      </c>
      <c r="I39" s="7">
        <f t="shared" si="2"/>
        <v>8.428571428571429</v>
      </c>
      <c r="J39" s="7">
        <f>J40+J41+J42+J43+J44+J45+J46</f>
        <v>0</v>
      </c>
      <c r="K39" s="7">
        <f>K40+K41+K42+K43+K44+K45+K46</f>
        <v>0</v>
      </c>
      <c r="L39" s="7" t="s">
        <v>21</v>
      </c>
      <c r="M39" s="7">
        <f>M40+M41+M42+M43+M44+M45+M46</f>
        <v>0</v>
      </c>
      <c r="N39" s="7">
        <f>N40+N41+N42+N43+N44+N45+N46</f>
        <v>0</v>
      </c>
      <c r="O39" s="7" t="s">
        <v>21</v>
      </c>
    </row>
    <row r="40" spans="1:15" s="23" customFormat="1" ht="13.5">
      <c r="A40" s="32"/>
      <c r="B40" s="21">
        <v>902</v>
      </c>
      <c r="C40" s="25" t="s">
        <v>19</v>
      </c>
      <c r="D40" s="17">
        <f aca="true" t="shared" si="10" ref="D40:D46">G40+J40+M40</f>
        <v>242.4</v>
      </c>
      <c r="E40" s="17">
        <f aca="true" t="shared" si="11" ref="E40:E46">H40+K40+N40</f>
        <v>25</v>
      </c>
      <c r="F40" s="17">
        <f aca="true" t="shared" si="12" ref="F40:F46">E40/D40*100</f>
        <v>10.313531353135314</v>
      </c>
      <c r="G40" s="19">
        <v>242.4</v>
      </c>
      <c r="H40" s="17">
        <v>25</v>
      </c>
      <c r="I40" s="17">
        <f t="shared" si="2"/>
        <v>10.313531353135314</v>
      </c>
      <c r="J40" s="17"/>
      <c r="K40" s="17"/>
      <c r="L40" s="17" t="s">
        <v>21</v>
      </c>
      <c r="M40" s="17"/>
      <c r="N40" s="17"/>
      <c r="O40" s="17" t="s">
        <v>21</v>
      </c>
    </row>
    <row r="41" spans="1:15" s="23" customFormat="1" ht="27">
      <c r="A41" s="32"/>
      <c r="B41" s="21">
        <v>905</v>
      </c>
      <c r="C41" s="24" t="s">
        <v>30</v>
      </c>
      <c r="D41" s="17">
        <f t="shared" si="10"/>
        <v>25</v>
      </c>
      <c r="E41" s="17">
        <f t="shared" si="11"/>
        <v>0</v>
      </c>
      <c r="F41" s="17">
        <f t="shared" si="12"/>
        <v>0</v>
      </c>
      <c r="G41" s="19">
        <v>25</v>
      </c>
      <c r="H41" s="17"/>
      <c r="I41" s="17">
        <f t="shared" si="2"/>
        <v>0</v>
      </c>
      <c r="J41" s="17"/>
      <c r="K41" s="17"/>
      <c r="L41" s="17" t="s">
        <v>21</v>
      </c>
      <c r="M41" s="17"/>
      <c r="N41" s="17"/>
      <c r="O41" s="17" t="s">
        <v>21</v>
      </c>
    </row>
    <row r="42" spans="1:15" s="23" customFormat="1" ht="27">
      <c r="A42" s="32"/>
      <c r="B42" s="21">
        <v>921</v>
      </c>
      <c r="C42" s="24" t="s">
        <v>20</v>
      </c>
      <c r="D42" s="17">
        <f t="shared" si="10"/>
        <v>20</v>
      </c>
      <c r="E42" s="17">
        <f t="shared" si="11"/>
        <v>0</v>
      </c>
      <c r="F42" s="17">
        <f t="shared" si="12"/>
        <v>0</v>
      </c>
      <c r="G42" s="19">
        <v>20</v>
      </c>
      <c r="H42" s="17"/>
      <c r="I42" s="17">
        <f t="shared" si="2"/>
        <v>0</v>
      </c>
      <c r="J42" s="17"/>
      <c r="K42" s="17"/>
      <c r="L42" s="17" t="s">
        <v>21</v>
      </c>
      <c r="M42" s="17"/>
      <c r="N42" s="17"/>
      <c r="O42" s="17" t="s">
        <v>21</v>
      </c>
    </row>
    <row r="43" spans="1:15" s="23" customFormat="1" ht="27">
      <c r="A43" s="32"/>
      <c r="B43" s="21">
        <v>925</v>
      </c>
      <c r="C43" s="1" t="s">
        <v>18</v>
      </c>
      <c r="D43" s="17">
        <f t="shared" si="10"/>
        <v>25</v>
      </c>
      <c r="E43" s="17">
        <f t="shared" si="11"/>
        <v>0</v>
      </c>
      <c r="F43" s="17">
        <f t="shared" si="12"/>
        <v>0</v>
      </c>
      <c r="G43" s="19">
        <v>25</v>
      </c>
      <c r="H43" s="17"/>
      <c r="I43" s="17">
        <f t="shared" si="2"/>
        <v>0</v>
      </c>
      <c r="J43" s="17"/>
      <c r="K43" s="17"/>
      <c r="L43" s="17" t="s">
        <v>21</v>
      </c>
      <c r="M43" s="17"/>
      <c r="N43" s="17"/>
      <c r="O43" s="17" t="s">
        <v>21</v>
      </c>
    </row>
    <row r="44" spans="1:15" s="23" customFormat="1" ht="27">
      <c r="A44" s="32"/>
      <c r="B44" s="21">
        <v>926</v>
      </c>
      <c r="C44" s="25" t="s">
        <v>25</v>
      </c>
      <c r="D44" s="17">
        <f t="shared" si="10"/>
        <v>6.6</v>
      </c>
      <c r="E44" s="17">
        <f t="shared" si="11"/>
        <v>4.5</v>
      </c>
      <c r="F44" s="17">
        <f t="shared" si="12"/>
        <v>68.18181818181819</v>
      </c>
      <c r="G44" s="19">
        <v>6.6</v>
      </c>
      <c r="H44" s="17">
        <v>4.5</v>
      </c>
      <c r="I44" s="17">
        <f t="shared" si="2"/>
        <v>68.18181818181819</v>
      </c>
      <c r="J44" s="17"/>
      <c r="K44" s="17"/>
      <c r="L44" s="17" t="s">
        <v>21</v>
      </c>
      <c r="M44" s="17"/>
      <c r="N44" s="17"/>
      <c r="O44" s="17" t="s">
        <v>21</v>
      </c>
    </row>
    <row r="45" spans="1:15" s="23" customFormat="1" ht="27">
      <c r="A45" s="32"/>
      <c r="B45" s="21">
        <v>929</v>
      </c>
      <c r="C45" s="24" t="s">
        <v>27</v>
      </c>
      <c r="D45" s="17">
        <f t="shared" si="10"/>
        <v>6</v>
      </c>
      <c r="E45" s="17">
        <f t="shared" si="11"/>
        <v>0</v>
      </c>
      <c r="F45" s="17">
        <f t="shared" si="12"/>
        <v>0</v>
      </c>
      <c r="G45" s="19">
        <v>6</v>
      </c>
      <c r="H45" s="17"/>
      <c r="I45" s="17">
        <f t="shared" si="2"/>
        <v>0</v>
      </c>
      <c r="J45" s="17"/>
      <c r="K45" s="17"/>
      <c r="L45" s="17" t="s">
        <v>21</v>
      </c>
      <c r="M45" s="17"/>
      <c r="N45" s="17"/>
      <c r="O45" s="17" t="s">
        <v>21</v>
      </c>
    </row>
    <row r="46" spans="1:15" s="23" customFormat="1" ht="27">
      <c r="A46" s="32"/>
      <c r="B46" s="21">
        <v>930</v>
      </c>
      <c r="C46" s="25" t="s">
        <v>26</v>
      </c>
      <c r="D46" s="17">
        <f t="shared" si="10"/>
        <v>25</v>
      </c>
      <c r="E46" s="17">
        <f t="shared" si="11"/>
        <v>0</v>
      </c>
      <c r="F46" s="17">
        <f t="shared" si="12"/>
        <v>0</v>
      </c>
      <c r="G46" s="19">
        <v>25</v>
      </c>
      <c r="H46" s="17"/>
      <c r="I46" s="17">
        <f t="shared" si="2"/>
        <v>0</v>
      </c>
      <c r="J46" s="17"/>
      <c r="K46" s="17"/>
      <c r="L46" s="17" t="s">
        <v>21</v>
      </c>
      <c r="M46" s="17"/>
      <c r="N46" s="17"/>
      <c r="O46" s="17" t="s">
        <v>21</v>
      </c>
    </row>
    <row r="47" spans="1:15" s="23" customFormat="1" ht="13.5">
      <c r="A47" s="31">
        <v>11</v>
      </c>
      <c r="B47" s="5"/>
      <c r="C47" s="8" t="s">
        <v>34</v>
      </c>
      <c r="D47" s="7">
        <f aca="true" t="shared" si="13" ref="D47:E52">G47+J47+M47</f>
        <v>12910.9</v>
      </c>
      <c r="E47" s="7">
        <f t="shared" si="13"/>
        <v>2212.1</v>
      </c>
      <c r="F47" s="7">
        <f aca="true" t="shared" si="14" ref="F47:F52">E47/D47*100</f>
        <v>17.133584800439937</v>
      </c>
      <c r="G47" s="9">
        <f>G48+G49</f>
        <v>12910.9</v>
      </c>
      <c r="H47" s="9">
        <f>H48+H49</f>
        <v>2212.1</v>
      </c>
      <c r="I47" s="7">
        <f t="shared" si="2"/>
        <v>17.133584800439937</v>
      </c>
      <c r="J47" s="9">
        <f>J48+J49</f>
        <v>0</v>
      </c>
      <c r="K47" s="9">
        <f>K48+K49</f>
        <v>0</v>
      </c>
      <c r="L47" s="7" t="s">
        <v>21</v>
      </c>
      <c r="M47" s="9">
        <f>M48+M49</f>
        <v>0</v>
      </c>
      <c r="N47" s="9">
        <f>N48+N49</f>
        <v>0</v>
      </c>
      <c r="O47" s="7" t="s">
        <v>21</v>
      </c>
    </row>
    <row r="48" spans="1:15" s="23" customFormat="1" ht="27">
      <c r="A48" s="32"/>
      <c r="B48" s="21">
        <v>925</v>
      </c>
      <c r="C48" s="1" t="s">
        <v>18</v>
      </c>
      <c r="D48" s="17">
        <f t="shared" si="13"/>
        <v>560</v>
      </c>
      <c r="E48" s="17">
        <f t="shared" si="13"/>
        <v>0</v>
      </c>
      <c r="F48" s="17">
        <f t="shared" si="14"/>
        <v>0</v>
      </c>
      <c r="G48" s="19">
        <v>560</v>
      </c>
      <c r="H48" s="17"/>
      <c r="I48" s="17">
        <f t="shared" si="2"/>
        <v>0</v>
      </c>
      <c r="J48" s="17"/>
      <c r="K48" s="17"/>
      <c r="L48" s="17" t="s">
        <v>21</v>
      </c>
      <c r="M48" s="17"/>
      <c r="N48" s="17"/>
      <c r="O48" s="17" t="s">
        <v>21</v>
      </c>
    </row>
    <row r="49" spans="1:15" s="23" customFormat="1" ht="27">
      <c r="A49" s="33"/>
      <c r="B49" s="21">
        <v>934</v>
      </c>
      <c r="C49" s="24" t="s">
        <v>28</v>
      </c>
      <c r="D49" s="17">
        <f t="shared" si="13"/>
        <v>12350.9</v>
      </c>
      <c r="E49" s="17">
        <f t="shared" si="13"/>
        <v>2212.1</v>
      </c>
      <c r="F49" s="17">
        <f t="shared" si="14"/>
        <v>17.9104356767523</v>
      </c>
      <c r="G49" s="19">
        <v>12350.9</v>
      </c>
      <c r="H49" s="17">
        <v>2212.1</v>
      </c>
      <c r="I49" s="17">
        <f t="shared" si="2"/>
        <v>17.9104356767523</v>
      </c>
      <c r="J49" s="17"/>
      <c r="K49" s="17"/>
      <c r="L49" s="17" t="s">
        <v>21</v>
      </c>
      <c r="M49" s="17"/>
      <c r="N49" s="17"/>
      <c r="O49" s="17" t="s">
        <v>21</v>
      </c>
    </row>
    <row r="50" spans="1:15" s="10" customFormat="1" ht="27">
      <c r="A50" s="31">
        <v>12</v>
      </c>
      <c r="B50" s="5"/>
      <c r="C50" s="8" t="s">
        <v>16</v>
      </c>
      <c r="D50" s="7">
        <f t="shared" si="13"/>
        <v>5652.7</v>
      </c>
      <c r="E50" s="7">
        <f t="shared" si="13"/>
        <v>1371.7</v>
      </c>
      <c r="F50" s="7">
        <f t="shared" si="14"/>
        <v>24.266279830877284</v>
      </c>
      <c r="G50" s="9">
        <f aca="true" t="shared" si="15" ref="G50:O50">G51</f>
        <v>5652.7</v>
      </c>
      <c r="H50" s="9">
        <f t="shared" si="15"/>
        <v>1371.7</v>
      </c>
      <c r="I50" s="9">
        <f t="shared" si="15"/>
        <v>0</v>
      </c>
      <c r="J50" s="9">
        <f t="shared" si="15"/>
        <v>0</v>
      </c>
      <c r="K50" s="9">
        <f t="shared" si="15"/>
        <v>0</v>
      </c>
      <c r="L50" s="9" t="str">
        <f t="shared" si="15"/>
        <v>-</v>
      </c>
      <c r="M50" s="9">
        <f t="shared" si="15"/>
        <v>0</v>
      </c>
      <c r="N50" s="9">
        <f t="shared" si="15"/>
        <v>0</v>
      </c>
      <c r="O50" s="9" t="str">
        <f t="shared" si="15"/>
        <v>-</v>
      </c>
    </row>
    <row r="51" spans="1:15" s="23" customFormat="1" ht="13.5">
      <c r="A51" s="33"/>
      <c r="B51" s="21">
        <v>902</v>
      </c>
      <c r="C51" s="25" t="s">
        <v>19</v>
      </c>
      <c r="D51" s="17">
        <v>5190</v>
      </c>
      <c r="E51" s="17">
        <v>0</v>
      </c>
      <c r="F51" s="17">
        <v>0</v>
      </c>
      <c r="G51" s="19">
        <v>5652.7</v>
      </c>
      <c r="H51" s="19">
        <v>1371.7</v>
      </c>
      <c r="I51" s="17">
        <v>0</v>
      </c>
      <c r="J51" s="17">
        <v>0</v>
      </c>
      <c r="K51" s="17">
        <v>0</v>
      </c>
      <c r="L51" s="17" t="s">
        <v>21</v>
      </c>
      <c r="M51" s="17">
        <v>0</v>
      </c>
      <c r="N51" s="17">
        <v>0</v>
      </c>
      <c r="O51" s="17" t="s">
        <v>21</v>
      </c>
    </row>
    <row r="52" spans="1:15" s="23" customFormat="1" ht="27">
      <c r="A52" s="34">
        <v>13</v>
      </c>
      <c r="B52" s="5"/>
      <c r="C52" s="8" t="s">
        <v>15</v>
      </c>
      <c r="D52" s="7">
        <f t="shared" si="13"/>
        <v>9080.2</v>
      </c>
      <c r="E52" s="7">
        <f t="shared" si="13"/>
        <v>1588.4999999999998</v>
      </c>
      <c r="F52" s="7">
        <f t="shared" si="14"/>
        <v>17.494108059293843</v>
      </c>
      <c r="G52" s="9">
        <f>G53+G54+G55+G56+G57+G58</f>
        <v>9080.2</v>
      </c>
      <c r="H52" s="9">
        <f>H53+H54+H55+H56+H57+H58</f>
        <v>1588.4999999999998</v>
      </c>
      <c r="I52" s="7">
        <f t="shared" si="2"/>
        <v>17.494108059293843</v>
      </c>
      <c r="J52" s="7">
        <f>J53+J54+J55+J56+J57+J58</f>
        <v>0</v>
      </c>
      <c r="K52" s="7">
        <f>K53+K54+K55+K56+K57+K58</f>
        <v>0</v>
      </c>
      <c r="L52" s="7" t="s">
        <v>21</v>
      </c>
      <c r="M52" s="7">
        <f>M53+M54+M55+M56+M57+M58</f>
        <v>0</v>
      </c>
      <c r="N52" s="7">
        <f>N53+N54+N55+N56+N57+N58</f>
        <v>0</v>
      </c>
      <c r="O52" s="7" t="s">
        <v>21</v>
      </c>
    </row>
    <row r="53" spans="1:15" s="23" customFormat="1" ht="13.5">
      <c r="A53" s="35"/>
      <c r="B53" s="21">
        <v>902</v>
      </c>
      <c r="C53" s="25" t="s">
        <v>19</v>
      </c>
      <c r="D53" s="17">
        <f aca="true" t="shared" si="16" ref="D53:D58">G53+J53+M53</f>
        <v>3871.3</v>
      </c>
      <c r="E53" s="17">
        <f aca="true" t="shared" si="17" ref="E53:E58">H53+K53+N53</f>
        <v>551.8</v>
      </c>
      <c r="F53" s="17">
        <f aca="true" t="shared" si="18" ref="F53:F58">E53/D53*100</f>
        <v>14.253609898483713</v>
      </c>
      <c r="G53" s="19">
        <v>3871.3</v>
      </c>
      <c r="H53" s="19">
        <v>551.8</v>
      </c>
      <c r="I53" s="17">
        <f t="shared" si="2"/>
        <v>14.253609898483713</v>
      </c>
      <c r="J53" s="17"/>
      <c r="K53" s="17"/>
      <c r="L53" s="17" t="s">
        <v>21</v>
      </c>
      <c r="M53" s="17"/>
      <c r="N53" s="17"/>
      <c r="O53" s="17" t="s">
        <v>21</v>
      </c>
    </row>
    <row r="54" spans="1:15" s="23" customFormat="1" ht="27">
      <c r="A54" s="35"/>
      <c r="B54" s="21">
        <v>905</v>
      </c>
      <c r="C54" s="24" t="s">
        <v>30</v>
      </c>
      <c r="D54" s="17">
        <f t="shared" si="16"/>
        <v>3394.9</v>
      </c>
      <c r="E54" s="17">
        <f t="shared" si="17"/>
        <v>467.8</v>
      </c>
      <c r="F54" s="17">
        <f t="shared" si="18"/>
        <v>13.77949276856461</v>
      </c>
      <c r="G54" s="19">
        <v>3394.9</v>
      </c>
      <c r="H54" s="19">
        <v>467.8</v>
      </c>
      <c r="I54" s="17">
        <f t="shared" si="2"/>
        <v>13.77949276856461</v>
      </c>
      <c r="J54" s="17"/>
      <c r="K54" s="17"/>
      <c r="L54" s="17" t="s">
        <v>21</v>
      </c>
      <c r="M54" s="17"/>
      <c r="N54" s="17"/>
      <c r="O54" s="17" t="s">
        <v>21</v>
      </c>
    </row>
    <row r="55" spans="1:15" s="23" customFormat="1" ht="27">
      <c r="A55" s="35"/>
      <c r="B55" s="21">
        <v>921</v>
      </c>
      <c r="C55" s="24" t="s">
        <v>20</v>
      </c>
      <c r="D55" s="17">
        <f t="shared" si="16"/>
        <v>1093</v>
      </c>
      <c r="E55" s="17">
        <f t="shared" si="17"/>
        <v>456.2</v>
      </c>
      <c r="F55" s="17">
        <f t="shared" si="18"/>
        <v>41.738334858188466</v>
      </c>
      <c r="G55" s="19">
        <v>1093</v>
      </c>
      <c r="H55" s="19">
        <v>456.2</v>
      </c>
      <c r="I55" s="17">
        <f t="shared" si="2"/>
        <v>41.738334858188466</v>
      </c>
      <c r="J55" s="17"/>
      <c r="K55" s="17"/>
      <c r="L55" s="17" t="s">
        <v>21</v>
      </c>
      <c r="M55" s="17"/>
      <c r="N55" s="17"/>
      <c r="O55" s="17" t="s">
        <v>21</v>
      </c>
    </row>
    <row r="56" spans="1:15" s="23" customFormat="1" ht="27">
      <c r="A56" s="35"/>
      <c r="B56" s="21">
        <v>925</v>
      </c>
      <c r="C56" s="1" t="s">
        <v>18</v>
      </c>
      <c r="D56" s="17">
        <f t="shared" si="16"/>
        <v>406.2</v>
      </c>
      <c r="E56" s="17">
        <f t="shared" si="17"/>
        <v>103.1</v>
      </c>
      <c r="F56" s="17">
        <f t="shared" si="18"/>
        <v>25.381585425898574</v>
      </c>
      <c r="G56" s="19">
        <v>406.2</v>
      </c>
      <c r="H56" s="19">
        <v>103.1</v>
      </c>
      <c r="I56" s="17">
        <f t="shared" si="2"/>
        <v>25.381585425898574</v>
      </c>
      <c r="J56" s="17"/>
      <c r="K56" s="17"/>
      <c r="L56" s="17" t="s">
        <v>21</v>
      </c>
      <c r="M56" s="17"/>
      <c r="N56" s="17"/>
      <c r="O56" s="17" t="s">
        <v>21</v>
      </c>
    </row>
    <row r="57" spans="1:15" s="23" customFormat="1" ht="27">
      <c r="A57" s="35"/>
      <c r="B57" s="21">
        <v>926</v>
      </c>
      <c r="C57" s="25" t="s">
        <v>25</v>
      </c>
      <c r="D57" s="17">
        <f t="shared" si="16"/>
        <v>294.8</v>
      </c>
      <c r="E57" s="17">
        <f t="shared" si="17"/>
        <v>9.6</v>
      </c>
      <c r="F57" s="17">
        <f t="shared" si="18"/>
        <v>3.2564450474898234</v>
      </c>
      <c r="G57" s="19">
        <v>294.8</v>
      </c>
      <c r="H57" s="19">
        <v>9.6</v>
      </c>
      <c r="I57" s="17">
        <f t="shared" si="2"/>
        <v>3.2564450474898234</v>
      </c>
      <c r="J57" s="17"/>
      <c r="K57" s="17"/>
      <c r="L57" s="17" t="s">
        <v>21</v>
      </c>
      <c r="M57" s="17"/>
      <c r="N57" s="17"/>
      <c r="O57" s="17" t="s">
        <v>21</v>
      </c>
    </row>
    <row r="58" spans="1:15" s="23" customFormat="1" ht="27">
      <c r="A58" s="36"/>
      <c r="B58" s="21">
        <v>934</v>
      </c>
      <c r="C58" s="24" t="s">
        <v>28</v>
      </c>
      <c r="D58" s="17">
        <f t="shared" si="16"/>
        <v>20</v>
      </c>
      <c r="E58" s="17">
        <f t="shared" si="17"/>
        <v>0</v>
      </c>
      <c r="F58" s="17">
        <f t="shared" si="18"/>
        <v>0</v>
      </c>
      <c r="G58" s="19">
        <v>20</v>
      </c>
      <c r="H58" s="19"/>
      <c r="I58" s="17">
        <f t="shared" si="2"/>
        <v>0</v>
      </c>
      <c r="J58" s="17"/>
      <c r="K58" s="17"/>
      <c r="L58" s="17" t="s">
        <v>21</v>
      </c>
      <c r="M58" s="17"/>
      <c r="N58" s="17"/>
      <c r="O58" s="17" t="s">
        <v>21</v>
      </c>
    </row>
    <row r="59" spans="1:15" s="23" customFormat="1" ht="13.5">
      <c r="A59" s="34">
        <v>14</v>
      </c>
      <c r="B59" s="5"/>
      <c r="C59" s="8" t="s">
        <v>35</v>
      </c>
      <c r="D59" s="7">
        <f aca="true" t="shared" si="19" ref="D59:D67">G59+J59+M59</f>
        <v>897.7</v>
      </c>
      <c r="E59" s="7">
        <f aca="true" t="shared" si="20" ref="E59:E67">H59+K59+N59</f>
        <v>107.3</v>
      </c>
      <c r="F59" s="7">
        <f aca="true" t="shared" si="21" ref="F59:F69">E59/D59*100</f>
        <v>11.952768185362594</v>
      </c>
      <c r="G59" s="7">
        <f>G61+G62+G60</f>
        <v>897.7</v>
      </c>
      <c r="H59" s="7">
        <f>H61+H62+H60</f>
        <v>107.3</v>
      </c>
      <c r="I59" s="7">
        <f t="shared" si="2"/>
        <v>11.952768185362594</v>
      </c>
      <c r="J59" s="7">
        <f>J61+J62+J60</f>
        <v>0</v>
      </c>
      <c r="K59" s="7">
        <f>K61+K62+K60</f>
        <v>0</v>
      </c>
      <c r="L59" s="7" t="s">
        <v>21</v>
      </c>
      <c r="M59" s="7">
        <f>M61+M62+M60</f>
        <v>0</v>
      </c>
      <c r="N59" s="7">
        <f>N61+N62+N60</f>
        <v>0</v>
      </c>
      <c r="O59" s="7" t="s">
        <v>21</v>
      </c>
    </row>
    <row r="60" spans="1:15" s="23" customFormat="1" ht="27">
      <c r="A60" s="35"/>
      <c r="B60" s="21">
        <v>925</v>
      </c>
      <c r="C60" s="1" t="s">
        <v>18</v>
      </c>
      <c r="D60" s="17">
        <f>G60+J60+M60</f>
        <v>750.4</v>
      </c>
      <c r="E60" s="17">
        <f>H60+K60+N60</f>
        <v>0</v>
      </c>
      <c r="F60" s="17">
        <f>E60/D60*100</f>
        <v>0</v>
      </c>
      <c r="G60" s="19">
        <v>750.4</v>
      </c>
      <c r="H60" s="19"/>
      <c r="I60" s="17">
        <f>H60/G60*100</f>
        <v>0</v>
      </c>
      <c r="J60" s="17">
        <v>0</v>
      </c>
      <c r="K60" s="17">
        <v>0</v>
      </c>
      <c r="L60" s="17" t="s">
        <v>21</v>
      </c>
      <c r="M60" s="17">
        <v>0</v>
      </c>
      <c r="N60" s="17">
        <v>0</v>
      </c>
      <c r="O60" s="17" t="s">
        <v>21</v>
      </c>
    </row>
    <row r="61" spans="1:15" s="23" customFormat="1" ht="27">
      <c r="A61" s="35"/>
      <c r="B61" s="21">
        <v>926</v>
      </c>
      <c r="C61" s="25" t="s">
        <v>25</v>
      </c>
      <c r="D61" s="17">
        <f t="shared" si="19"/>
        <v>127.3</v>
      </c>
      <c r="E61" s="17">
        <f t="shared" si="20"/>
        <v>107.3</v>
      </c>
      <c r="F61" s="17">
        <f t="shared" si="21"/>
        <v>84.2890809112333</v>
      </c>
      <c r="G61" s="19">
        <v>127.3</v>
      </c>
      <c r="H61" s="19">
        <v>107.3</v>
      </c>
      <c r="I61" s="17">
        <f t="shared" si="2"/>
        <v>84.2890809112333</v>
      </c>
      <c r="J61" s="17">
        <v>0</v>
      </c>
      <c r="K61" s="17">
        <v>0</v>
      </c>
      <c r="L61" s="17" t="s">
        <v>21</v>
      </c>
      <c r="M61" s="17">
        <v>0</v>
      </c>
      <c r="N61" s="17">
        <v>0</v>
      </c>
      <c r="O61" s="17" t="s">
        <v>21</v>
      </c>
    </row>
    <row r="62" spans="1:15" s="23" customFormat="1" ht="27">
      <c r="A62" s="36"/>
      <c r="B62" s="21">
        <v>929</v>
      </c>
      <c r="C62" s="24" t="s">
        <v>27</v>
      </c>
      <c r="D62" s="17">
        <f t="shared" si="19"/>
        <v>20</v>
      </c>
      <c r="E62" s="17">
        <f t="shared" si="20"/>
        <v>0</v>
      </c>
      <c r="F62" s="17">
        <f t="shared" si="21"/>
        <v>0</v>
      </c>
      <c r="G62" s="19">
        <v>20</v>
      </c>
      <c r="H62" s="19"/>
      <c r="I62" s="17">
        <f t="shared" si="2"/>
        <v>0</v>
      </c>
      <c r="J62" s="17">
        <v>0</v>
      </c>
      <c r="K62" s="17">
        <v>0</v>
      </c>
      <c r="L62" s="17" t="s">
        <v>21</v>
      </c>
      <c r="M62" s="17">
        <v>0</v>
      </c>
      <c r="N62" s="17">
        <v>0</v>
      </c>
      <c r="O62" s="17" t="s">
        <v>21</v>
      </c>
    </row>
    <row r="63" spans="1:15" ht="27">
      <c r="A63" s="31">
        <v>15</v>
      </c>
      <c r="B63" s="5"/>
      <c r="C63" s="8" t="s">
        <v>39</v>
      </c>
      <c r="D63" s="7">
        <f t="shared" si="19"/>
        <v>5371.2</v>
      </c>
      <c r="E63" s="7">
        <f t="shared" si="20"/>
        <v>1788.3</v>
      </c>
      <c r="F63" s="7">
        <f t="shared" si="21"/>
        <v>33.29423592493298</v>
      </c>
      <c r="G63" s="9">
        <f aca="true" t="shared" si="22" ref="G63:O63">G64</f>
        <v>5371.2</v>
      </c>
      <c r="H63" s="9">
        <f t="shared" si="22"/>
        <v>1788.3</v>
      </c>
      <c r="I63" s="9">
        <f t="shared" si="22"/>
        <v>4.182819383259912</v>
      </c>
      <c r="J63" s="9">
        <f t="shared" si="22"/>
        <v>0</v>
      </c>
      <c r="K63" s="9">
        <f t="shared" si="22"/>
        <v>0</v>
      </c>
      <c r="L63" s="9">
        <f t="shared" si="22"/>
        <v>0</v>
      </c>
      <c r="M63" s="9">
        <f t="shared" si="22"/>
        <v>0</v>
      </c>
      <c r="N63" s="9">
        <f t="shared" si="22"/>
        <v>0</v>
      </c>
      <c r="O63" s="9">
        <f t="shared" si="22"/>
        <v>0</v>
      </c>
    </row>
    <row r="64" spans="1:15" s="23" customFormat="1" ht="27">
      <c r="A64" s="33"/>
      <c r="B64" s="21">
        <v>921</v>
      </c>
      <c r="C64" s="24" t="s">
        <v>20</v>
      </c>
      <c r="D64" s="17">
        <v>4540</v>
      </c>
      <c r="E64" s="17">
        <v>189.9</v>
      </c>
      <c r="F64" s="17">
        <v>4.182819383259912</v>
      </c>
      <c r="G64" s="19">
        <v>5371.2</v>
      </c>
      <c r="H64" s="19">
        <v>1788.3</v>
      </c>
      <c r="I64" s="17">
        <v>4.182819383259912</v>
      </c>
      <c r="J64" s="17"/>
      <c r="K64" s="17"/>
      <c r="L64" s="17"/>
      <c r="M64" s="17"/>
      <c r="N64" s="17"/>
      <c r="O64" s="17"/>
    </row>
    <row r="65" spans="1:15" ht="27">
      <c r="A65" s="31">
        <v>16</v>
      </c>
      <c r="B65" s="5"/>
      <c r="C65" s="8" t="s">
        <v>38</v>
      </c>
      <c r="D65" s="7">
        <f t="shared" si="19"/>
        <v>7000</v>
      </c>
      <c r="E65" s="7">
        <f t="shared" si="20"/>
        <v>2263.3</v>
      </c>
      <c r="F65" s="7">
        <f t="shared" si="21"/>
        <v>32.332857142857144</v>
      </c>
      <c r="G65" s="9">
        <f aca="true" t="shared" si="23" ref="G65:O65">G66</f>
        <v>7000</v>
      </c>
      <c r="H65" s="9">
        <f t="shared" si="23"/>
        <v>2263.3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 t="str">
        <f t="shared" si="23"/>
        <v>-</v>
      </c>
      <c r="M65" s="9">
        <f t="shared" si="23"/>
        <v>0</v>
      </c>
      <c r="N65" s="9">
        <f t="shared" si="23"/>
        <v>0</v>
      </c>
      <c r="O65" s="9" t="str">
        <f t="shared" si="23"/>
        <v>-</v>
      </c>
    </row>
    <row r="66" spans="1:15" s="23" customFormat="1" ht="27">
      <c r="A66" s="33"/>
      <c r="B66" s="21">
        <v>905</v>
      </c>
      <c r="C66" s="24" t="s">
        <v>30</v>
      </c>
      <c r="D66" s="17">
        <v>7000</v>
      </c>
      <c r="E66" s="17">
        <v>0</v>
      </c>
      <c r="F66" s="17">
        <v>0</v>
      </c>
      <c r="G66" s="19">
        <v>7000</v>
      </c>
      <c r="H66" s="19">
        <v>2263.3</v>
      </c>
      <c r="I66" s="17">
        <v>0</v>
      </c>
      <c r="J66" s="17">
        <v>0</v>
      </c>
      <c r="K66" s="17">
        <v>0</v>
      </c>
      <c r="L66" s="17" t="s">
        <v>21</v>
      </c>
      <c r="M66" s="17">
        <v>0</v>
      </c>
      <c r="N66" s="17">
        <v>0</v>
      </c>
      <c r="O66" s="17" t="s">
        <v>21</v>
      </c>
    </row>
    <row r="67" spans="1:15" ht="41.25">
      <c r="A67" s="31">
        <v>17</v>
      </c>
      <c r="B67" s="5"/>
      <c r="C67" s="8" t="s">
        <v>17</v>
      </c>
      <c r="D67" s="7">
        <f t="shared" si="19"/>
        <v>22912.7</v>
      </c>
      <c r="E67" s="7">
        <f t="shared" si="20"/>
        <v>229.1</v>
      </c>
      <c r="F67" s="7">
        <f t="shared" si="21"/>
        <v>0.9998821614213951</v>
      </c>
      <c r="G67" s="9">
        <f aca="true" t="shared" si="24" ref="G67:O67">G68</f>
        <v>0</v>
      </c>
      <c r="H67" s="9">
        <f t="shared" si="24"/>
        <v>0</v>
      </c>
      <c r="I67" s="9">
        <f t="shared" si="24"/>
        <v>0</v>
      </c>
      <c r="J67" s="9">
        <f t="shared" si="24"/>
        <v>22912.7</v>
      </c>
      <c r="K67" s="9">
        <f t="shared" si="24"/>
        <v>229.1</v>
      </c>
      <c r="L67" s="9">
        <f t="shared" si="24"/>
        <v>0.04058884374168038</v>
      </c>
      <c r="M67" s="9">
        <f t="shared" si="24"/>
        <v>0</v>
      </c>
      <c r="N67" s="9">
        <f t="shared" si="24"/>
        <v>0</v>
      </c>
      <c r="O67" s="9">
        <f t="shared" si="24"/>
        <v>0</v>
      </c>
    </row>
    <row r="68" spans="1:15" ht="13.5">
      <c r="A68" s="33"/>
      <c r="B68" s="21">
        <v>902</v>
      </c>
      <c r="C68" s="25" t="s">
        <v>19</v>
      </c>
      <c r="D68" s="17">
        <v>22912.7</v>
      </c>
      <c r="E68" s="17">
        <v>9.3</v>
      </c>
      <c r="F68" s="17">
        <v>0.04058884374168038</v>
      </c>
      <c r="G68" s="19"/>
      <c r="H68" s="19"/>
      <c r="I68" s="17"/>
      <c r="J68" s="17">
        <v>22912.7</v>
      </c>
      <c r="K68" s="19">
        <v>229.1</v>
      </c>
      <c r="L68" s="17">
        <v>0.04058884374168038</v>
      </c>
      <c r="M68" s="17"/>
      <c r="N68" s="17"/>
      <c r="O68" s="17"/>
    </row>
    <row r="69" spans="1:15" s="26" customFormat="1" ht="13.5">
      <c r="A69" s="12"/>
      <c r="B69" s="12"/>
      <c r="C69" s="13" t="s">
        <v>14</v>
      </c>
      <c r="D69" s="14">
        <f>D8+D10+D13+D19+D22+D24+D31+D34+D37+D39+D47+D50+D52+D59+D63+D65+D67</f>
        <v>3145257.1000000015</v>
      </c>
      <c r="E69" s="14">
        <f>E8+E10+E13+E19+E22+E24+E31+E34+E37+E39+E47+E50+E52+E59+E63+E65+E67</f>
        <v>513478.79999999993</v>
      </c>
      <c r="F69" s="14">
        <f t="shared" si="21"/>
        <v>16.325495298937557</v>
      </c>
      <c r="G69" s="14">
        <f>G8+G10+G13+G19+G22+G24+G31+G34+G37+G39+G47+G50+G52+G59+G63+G65+G67</f>
        <v>1117943.7999999996</v>
      </c>
      <c r="H69" s="14">
        <f>H8+H10+H13+H19+H22+H24+H31+H34+H37+H39+H47+H50+H52+H59+H63+H65+H67</f>
        <v>156867.6</v>
      </c>
      <c r="I69" s="14">
        <f>H69/G69*100</f>
        <v>14.031796589417112</v>
      </c>
      <c r="J69" s="14">
        <f>J8+J10+J13+J19+J22+J24+J31+J34+J37+J39+J47+J50+J52+J59+J63+J65+J67</f>
        <v>1927867.8</v>
      </c>
      <c r="K69" s="14">
        <f>K8+K10+K13+K19+K22+K24+K31+K34+K37+K39+K47+K50+K52+K59+K63+K65+K67</f>
        <v>317587.69999999995</v>
      </c>
      <c r="L69" s="14">
        <f>K69/J69*100</f>
        <v>16.473520642857356</v>
      </c>
      <c r="M69" s="14">
        <f>M8+M10+M13+M19+M22+M24+M31+M34+M37+M39+M47+M50+M52+M59+M63+M65+M67</f>
        <v>99445.50000000001</v>
      </c>
      <c r="N69" s="14">
        <f>N8+N10+N13+N19+N22+N24+N31+N34+N37+N39+N47+N50+N52+N59+N63+N65+N67</f>
        <v>39023.49999999999</v>
      </c>
      <c r="O69" s="14">
        <f>N69/M69*100</f>
        <v>39.24109185433226</v>
      </c>
    </row>
    <row r="71" spans="4:5" ht="13.5">
      <c r="D71" s="20"/>
      <c r="E71" s="20"/>
    </row>
    <row r="72" spans="4:5" ht="13.5">
      <c r="D72" s="20"/>
      <c r="E72" s="20"/>
    </row>
  </sheetData>
  <sheetProtection/>
  <mergeCells count="28">
    <mergeCell ref="A24:A30"/>
    <mergeCell ref="A31:A33"/>
    <mergeCell ref="A34:A36"/>
    <mergeCell ref="A63:A64"/>
    <mergeCell ref="A37:A38"/>
    <mergeCell ref="A67:A68"/>
    <mergeCell ref="A59:A62"/>
    <mergeCell ref="A52:A58"/>
    <mergeCell ref="A50:A51"/>
    <mergeCell ref="A47:A49"/>
    <mergeCell ref="A8:A9"/>
    <mergeCell ref="A10:A12"/>
    <mergeCell ref="A13:A18"/>
    <mergeCell ref="A65:A66"/>
    <mergeCell ref="A39:A46"/>
    <mergeCell ref="A19:A21"/>
    <mergeCell ref="A22:A23"/>
    <mergeCell ref="D4:O4"/>
    <mergeCell ref="D5:F5"/>
    <mergeCell ref="G5:I5"/>
    <mergeCell ref="J5:L5"/>
    <mergeCell ref="M5:O5"/>
    <mergeCell ref="A1:O1"/>
    <mergeCell ref="B4:B6"/>
    <mergeCell ref="A2:O2"/>
    <mergeCell ref="N3:O3"/>
    <mergeCell ref="A4:A6"/>
    <mergeCell ref="C4:C6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26.25">
      <c r="B1" s="38" t="s">
        <v>42</v>
      </c>
      <c r="C1" s="38"/>
      <c r="D1" s="42"/>
      <c r="E1" s="42"/>
      <c r="F1" s="42"/>
    </row>
    <row r="2" spans="2:6" ht="12.75">
      <c r="B2" s="38" t="s">
        <v>43</v>
      </c>
      <c r="C2" s="38"/>
      <c r="D2" s="42"/>
      <c r="E2" s="42"/>
      <c r="F2" s="42"/>
    </row>
    <row r="3" spans="2:6" ht="12.75">
      <c r="B3" s="39"/>
      <c r="C3" s="39"/>
      <c r="D3" s="43"/>
      <c r="E3" s="43"/>
      <c r="F3" s="43"/>
    </row>
    <row r="4" spans="2:6" ht="39">
      <c r="B4" s="39" t="s">
        <v>44</v>
      </c>
      <c r="C4" s="39"/>
      <c r="D4" s="43"/>
      <c r="E4" s="43"/>
      <c r="F4" s="43"/>
    </row>
    <row r="5" spans="2:6" ht="12.75">
      <c r="B5" s="39"/>
      <c r="C5" s="39"/>
      <c r="D5" s="43"/>
      <c r="E5" s="43"/>
      <c r="F5" s="43"/>
    </row>
    <row r="6" spans="2:6" ht="39">
      <c r="B6" s="38" t="s">
        <v>45</v>
      </c>
      <c r="C6" s="38"/>
      <c r="D6" s="42"/>
      <c r="E6" s="42" t="s">
        <v>46</v>
      </c>
      <c r="F6" s="42" t="s">
        <v>47</v>
      </c>
    </row>
    <row r="7" spans="2:6" ht="13.5" thickBot="1">
      <c r="B7" s="39"/>
      <c r="C7" s="39"/>
      <c r="D7" s="43"/>
      <c r="E7" s="43"/>
      <c r="F7" s="43"/>
    </row>
    <row r="8" spans="2:6" ht="53.25" thickBot="1">
      <c r="B8" s="40" t="s">
        <v>48</v>
      </c>
      <c r="C8" s="41"/>
      <c r="D8" s="44"/>
      <c r="E8" s="44">
        <v>11</v>
      </c>
      <c r="F8" s="45" t="s">
        <v>49</v>
      </c>
    </row>
    <row r="9" spans="2:6" ht="12.75">
      <c r="B9" s="39"/>
      <c r="C9" s="39"/>
      <c r="D9" s="43"/>
      <c r="E9" s="43"/>
      <c r="F9" s="43"/>
    </row>
    <row r="10" spans="2:6" ht="12.75">
      <c r="B10" s="39"/>
      <c r="C10" s="39"/>
      <c r="D10" s="43"/>
      <c r="E10" s="43"/>
      <c r="F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2024-04-01T11:50:28Z</dcterms:modified>
  <cp:category/>
  <cp:version/>
  <cp:contentType/>
  <cp:contentStatus/>
</cp:coreProperties>
</file>