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drawings/drawing2.xml" ContentType="application/vnd.openxmlformats-officedocument.drawing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defaultThemeVersion="166925"/>
  <mc:AlternateContent xmlns:mc="http://schemas.openxmlformats.org/markup-compatibility/2006">
    <mc:Choice Requires="x15">
      <x15ac:absPath xmlns:x15ac="http://schemas.microsoft.com/office/spreadsheetml/2010/11/ac" url="O:\ДОХОДЫ\в публикацию на сайт за 2024 год\"/>
    </mc:Choice>
  </mc:AlternateContent>
  <xr:revisionPtr revIDLastSave="0" documentId="13_ncr:1_{65D9D758-B6FC-4291-B2B0-88A71E76B402}" xr6:coauthVersionLast="47" xr6:coauthVersionMax="47" xr10:uidLastSave="{00000000-0000-0000-0000-000000000000}"/>
  <bookViews>
    <workbookView xWindow="-120" yWindow="-120" windowWidth="29040" windowHeight="15840" tabRatio="706" xr2:uid="{ECECECFA-B6F0-4763-8674-2A35D3268412}"/>
  </bookViews>
  <sheets>
    <sheet name="на сайт" sheetId="17" r:id="rId1"/>
    <sheet name="по доходам" sheetId="13" state="hidden" r:id="rId2"/>
    <sheet name="по расходам" sheetId="20" state="hidden" r:id="rId3"/>
    <sheet name="поддержка поселений" sheetId="14" state="hidden" r:id="rId4"/>
    <sheet name="ДОХОДЫ" sheetId="5" state="hidden" r:id="rId5"/>
    <sheet name="РАСХОДЫ" sheetId="7" state="hidden" r:id="rId6"/>
    <sheet name="2024 Д" sheetId="1" state="hidden" r:id="rId7"/>
    <sheet name="2023 Д" sheetId="2" state="hidden" r:id="rId8"/>
    <sheet name="2024 Р" sheetId="3" state="hidden" r:id="rId9"/>
    <sheet name="2023 Р" sheetId="6" state="hidden" r:id="rId10"/>
    <sheet name="2024 И" sheetId="9" state="hidden" r:id="rId11"/>
    <sheet name="2023 И" sheetId="10" state="hidden" r:id="rId12"/>
  </sheets>
  <definedNames>
    <definedName name="_xlnm._FilterDatabase" localSheetId="9" hidden="1">'2023 Р'!$A$6:$O$408</definedName>
    <definedName name="_xlnm._FilterDatabase" localSheetId="6" hidden="1">'2024 Д'!$A$15:$O$218</definedName>
    <definedName name="_xlnm._FilterDatabase" localSheetId="8" hidden="1">'2024 Р'!$A$6:$O$413</definedName>
    <definedName name="_xlnm.Print_Area" localSheetId="4">ДОХОДЫ!$B$7:$Q$40</definedName>
    <definedName name="_xlnm.Print_Area" localSheetId="3">'поддержка поселений'!$B$2:$G$9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2" i="14" l="1"/>
  <c r="E2" i="14"/>
  <c r="F2" i="14"/>
  <c r="G2" i="14"/>
  <c r="B2" i="14"/>
  <c r="C2" i="14"/>
  <c r="F174" i="17" l="1"/>
  <c r="E174" i="17"/>
  <c r="B113" i="17"/>
  <c r="C113" i="17"/>
  <c r="D113" i="17"/>
  <c r="C112" i="17"/>
  <c r="D112" i="17"/>
  <c r="B112" i="17"/>
  <c r="F60" i="20"/>
  <c r="E60" i="20"/>
  <c r="E42" i="20"/>
  <c r="F42" i="20"/>
  <c r="F113" i="17" l="1"/>
  <c r="C110" i="17"/>
  <c r="F112" i="17"/>
  <c r="B110" i="17"/>
  <c r="D110" i="17"/>
  <c r="E112" i="17"/>
  <c r="E113" i="17"/>
  <c r="A49" i="17"/>
  <c r="A109" i="17" s="1"/>
  <c r="A172" i="17" s="1"/>
  <c r="E29" i="13"/>
  <c r="F29" i="13"/>
  <c r="F110" i="17" l="1"/>
  <c r="E110" i="17"/>
  <c r="E41" i="13"/>
  <c r="E61" i="13" s="1"/>
  <c r="F41" i="13"/>
  <c r="F61" i="13" s="1"/>
  <c r="E27" i="17" l="1"/>
  <c r="E133" i="17" s="1"/>
  <c r="E49" i="17" s="1"/>
  <c r="E109" i="17" s="1"/>
  <c r="E172" i="17" s="1"/>
  <c r="F27" i="17"/>
  <c r="F133" i="17" s="1"/>
  <c r="F49" i="17" s="1"/>
  <c r="F109" i="17" s="1"/>
  <c r="F172" i="17" s="1"/>
  <c r="C3" i="13"/>
  <c r="D3" i="13"/>
  <c r="B3" i="13"/>
  <c r="D62" i="20"/>
  <c r="C62" i="20"/>
  <c r="B62" i="20"/>
  <c r="D61" i="20"/>
  <c r="C61" i="20"/>
  <c r="B61" i="20"/>
  <c r="D59" i="20"/>
  <c r="C59" i="20"/>
  <c r="B59" i="20"/>
  <c r="F3" i="20"/>
  <c r="E3" i="20"/>
  <c r="D3" i="20"/>
  <c r="C3" i="20"/>
  <c r="B3" i="20"/>
  <c r="A213" i="17"/>
  <c r="B18" i="17"/>
  <c r="B27" i="17" s="1"/>
  <c r="B133" i="17" s="1"/>
  <c r="B49" i="17" s="1"/>
  <c r="B109" i="17" s="1"/>
  <c r="B172" i="17" s="1"/>
  <c r="D18" i="17"/>
  <c r="D27" i="17" s="1"/>
  <c r="D133" i="17" s="1"/>
  <c r="D49" i="17" s="1"/>
  <c r="D109" i="17" s="1"/>
  <c r="D172" i="17" s="1"/>
  <c r="C18" i="17"/>
  <c r="C27" i="17" s="1"/>
  <c r="C133" i="17" s="1"/>
  <c r="C49" i="17" s="1"/>
  <c r="C109" i="17" s="1"/>
  <c r="C172" i="17" s="1"/>
  <c r="C11" i="14"/>
  <c r="E11" i="14"/>
  <c r="D11" i="14"/>
  <c r="H3" i="1"/>
  <c r="C7" i="14"/>
  <c r="B220" i="17" s="1"/>
  <c r="E7" i="14"/>
  <c r="D220" i="17" s="1"/>
  <c r="D7" i="14"/>
  <c r="C220" i="17" s="1"/>
  <c r="C4" i="14"/>
  <c r="B218" i="17" s="1"/>
  <c r="C10" i="14"/>
  <c r="C3" i="14"/>
  <c r="B217" i="17" s="1"/>
  <c r="E4" i="14"/>
  <c r="D218" i="17" s="1"/>
  <c r="E10" i="14"/>
  <c r="E3" i="14"/>
  <c r="D217" i="17" s="1"/>
  <c r="D10" i="14"/>
  <c r="D4" i="14"/>
  <c r="F4" i="14" s="1"/>
  <c r="D3" i="14"/>
  <c r="C217" i="17" s="1"/>
  <c r="M28" i="7"/>
  <c r="G28" i="7"/>
  <c r="M5" i="7"/>
  <c r="G5" i="7"/>
  <c r="D36" i="5"/>
  <c r="F36" i="5"/>
  <c r="G36" i="5"/>
  <c r="I36" i="5"/>
  <c r="K36" i="5"/>
  <c r="L36" i="5"/>
  <c r="N36" i="5"/>
  <c r="P36" i="5"/>
  <c r="Q36" i="5"/>
  <c r="D23" i="5"/>
  <c r="F23" i="5"/>
  <c r="G23" i="5"/>
  <c r="I23" i="5"/>
  <c r="K23" i="5"/>
  <c r="L23" i="5"/>
  <c r="N23" i="5"/>
  <c r="P23" i="5"/>
  <c r="Q23" i="5"/>
  <c r="P15" i="5"/>
  <c r="Q15" i="5"/>
  <c r="P16" i="5"/>
  <c r="Q16" i="5"/>
  <c r="P17" i="5"/>
  <c r="Q17" i="5"/>
  <c r="P18" i="5"/>
  <c r="Q18" i="5"/>
  <c r="P19" i="5"/>
  <c r="Q19" i="5"/>
  <c r="P20" i="5"/>
  <c r="Q20" i="5"/>
  <c r="P21" i="5"/>
  <c r="Q21" i="5"/>
  <c r="P22" i="5"/>
  <c r="Q22" i="5"/>
  <c r="P24" i="5"/>
  <c r="Q24" i="5"/>
  <c r="P25" i="5"/>
  <c r="Q25" i="5"/>
  <c r="P26" i="5"/>
  <c r="Q26" i="5"/>
  <c r="P27" i="5"/>
  <c r="Q27" i="5"/>
  <c r="P28" i="5"/>
  <c r="Q28" i="5"/>
  <c r="P29" i="5"/>
  <c r="Q29" i="5"/>
  <c r="N29" i="5"/>
  <c r="L25" i="7"/>
  <c r="K25" i="7"/>
  <c r="I25" i="7"/>
  <c r="H25" i="7"/>
  <c r="G25" i="7"/>
  <c r="F25" i="7"/>
  <c r="D25" i="7"/>
  <c r="C25" i="7"/>
  <c r="L33" i="7"/>
  <c r="L34" i="7"/>
  <c r="L35" i="7"/>
  <c r="L36" i="7"/>
  <c r="L37" i="7"/>
  <c r="L38" i="7"/>
  <c r="L39" i="7"/>
  <c r="L40" i="7"/>
  <c r="L41" i="7"/>
  <c r="L32" i="7"/>
  <c r="K33" i="7"/>
  <c r="K34" i="7"/>
  <c r="K35" i="7"/>
  <c r="K36" i="7"/>
  <c r="K37" i="7"/>
  <c r="K38" i="7"/>
  <c r="K39" i="7"/>
  <c r="K40" i="7"/>
  <c r="K41" i="7"/>
  <c r="K32" i="7"/>
  <c r="I33" i="7"/>
  <c r="I34" i="7"/>
  <c r="I35" i="7"/>
  <c r="I36" i="7"/>
  <c r="I37" i="7"/>
  <c r="I38" i="7"/>
  <c r="I39" i="7"/>
  <c r="I40" i="7"/>
  <c r="I41" i="7"/>
  <c r="I32" i="7"/>
  <c r="G33" i="7"/>
  <c r="G34" i="7"/>
  <c r="G35" i="7"/>
  <c r="G36" i="7"/>
  <c r="G37" i="7"/>
  <c r="G38" i="7"/>
  <c r="G39" i="7"/>
  <c r="G40" i="7"/>
  <c r="G41" i="7"/>
  <c r="G32" i="7"/>
  <c r="F33" i="7"/>
  <c r="F34" i="7"/>
  <c r="F35" i="7"/>
  <c r="F36" i="7"/>
  <c r="F37" i="7"/>
  <c r="F38" i="7"/>
  <c r="F39" i="7"/>
  <c r="F40" i="7"/>
  <c r="F41" i="7"/>
  <c r="F32" i="7"/>
  <c r="D33" i="7"/>
  <c r="D34" i="7"/>
  <c r="D35" i="7"/>
  <c r="D36" i="7"/>
  <c r="D37" i="7"/>
  <c r="D38" i="7"/>
  <c r="D39" i="7"/>
  <c r="D40" i="7"/>
  <c r="D41" i="7"/>
  <c r="D32" i="7"/>
  <c r="P25" i="7"/>
  <c r="Q25" i="7"/>
  <c r="N25" i="7"/>
  <c r="M25" i="7"/>
  <c r="P35" i="7"/>
  <c r="Q35" i="7"/>
  <c r="P36" i="7"/>
  <c r="Q36" i="7"/>
  <c r="P37" i="7"/>
  <c r="Q37" i="7"/>
  <c r="P38" i="7"/>
  <c r="Q38" i="7"/>
  <c r="P39" i="7"/>
  <c r="Q39" i="7"/>
  <c r="P40" i="7"/>
  <c r="Q40" i="7"/>
  <c r="P41" i="7"/>
  <c r="Q41" i="7"/>
  <c r="Q32" i="7"/>
  <c r="P32" i="7"/>
  <c r="N35" i="7"/>
  <c r="N36" i="7"/>
  <c r="N37" i="7"/>
  <c r="N38" i="7"/>
  <c r="N39" i="7"/>
  <c r="N40" i="7"/>
  <c r="N41" i="7"/>
  <c r="N32" i="7"/>
  <c r="Q2" i="7"/>
  <c r="P2" i="7"/>
  <c r="N2" i="7"/>
  <c r="M2" i="7"/>
  <c r="Q11" i="7"/>
  <c r="Q12" i="7"/>
  <c r="Q13" i="7"/>
  <c r="Q14" i="7"/>
  <c r="Q15" i="7"/>
  <c r="Q16" i="7"/>
  <c r="Q17" i="7"/>
  <c r="Q18" i="7"/>
  <c r="Q19" i="7"/>
  <c r="Q20" i="7"/>
  <c r="Q21" i="7"/>
  <c r="Q10" i="7"/>
  <c r="P11" i="7"/>
  <c r="P12" i="7"/>
  <c r="P13" i="7"/>
  <c r="P14" i="7"/>
  <c r="P15" i="7"/>
  <c r="P16" i="7"/>
  <c r="P17" i="7"/>
  <c r="P18" i="7"/>
  <c r="P19" i="7"/>
  <c r="P20" i="7"/>
  <c r="P21" i="7"/>
  <c r="P10" i="7"/>
  <c r="N11" i="7"/>
  <c r="B44" i="20" s="1"/>
  <c r="B176" i="17" s="1"/>
  <c r="N12" i="7"/>
  <c r="B45" i="20" s="1"/>
  <c r="B177" i="17" s="1"/>
  <c r="N13" i="7"/>
  <c r="B46" i="20" s="1"/>
  <c r="B178" i="17" s="1"/>
  <c r="N14" i="7"/>
  <c r="B47" i="20" s="1"/>
  <c r="B179" i="17" s="1"/>
  <c r="N15" i="7"/>
  <c r="B48" i="20" s="1"/>
  <c r="B180" i="17" s="1"/>
  <c r="N16" i="7"/>
  <c r="B49" i="20" s="1"/>
  <c r="B181" i="17" s="1"/>
  <c r="N17" i="7"/>
  <c r="B50" i="20" s="1"/>
  <c r="B182" i="17" s="1"/>
  <c r="N18" i="7"/>
  <c r="B51" i="20" s="1"/>
  <c r="B183" i="17" s="1"/>
  <c r="N19" i="7"/>
  <c r="B52" i="20" s="1"/>
  <c r="B184" i="17" s="1"/>
  <c r="N20" i="7"/>
  <c r="B53" i="20" s="1"/>
  <c r="N21" i="7"/>
  <c r="B54" i="20" s="1"/>
  <c r="B185" i="17" s="1"/>
  <c r="N10" i="7"/>
  <c r="B43" i="20" s="1"/>
  <c r="B175" i="17" s="1"/>
  <c r="L2" i="7"/>
  <c r="K2" i="7"/>
  <c r="I2" i="7"/>
  <c r="H2" i="7"/>
  <c r="L11" i="7"/>
  <c r="L12" i="7"/>
  <c r="L13" i="7"/>
  <c r="L14" i="7"/>
  <c r="L15" i="7"/>
  <c r="L16" i="7"/>
  <c r="L17" i="7"/>
  <c r="L18" i="7"/>
  <c r="L19" i="7"/>
  <c r="L20" i="7"/>
  <c r="L21" i="7"/>
  <c r="L10" i="7"/>
  <c r="K11" i="7"/>
  <c r="K12" i="7"/>
  <c r="K13" i="7"/>
  <c r="K14" i="7"/>
  <c r="K15" i="7"/>
  <c r="K16" i="7"/>
  <c r="K17" i="7"/>
  <c r="K18" i="7"/>
  <c r="K19" i="7"/>
  <c r="K20" i="7"/>
  <c r="K21" i="7"/>
  <c r="K10" i="7"/>
  <c r="I11" i="7"/>
  <c r="D44" i="20" s="1"/>
  <c r="D176" i="17" s="1"/>
  <c r="I12" i="7"/>
  <c r="D45" i="20" s="1"/>
  <c r="D177" i="17" s="1"/>
  <c r="I13" i="7"/>
  <c r="D46" i="20" s="1"/>
  <c r="D178" i="17" s="1"/>
  <c r="I14" i="7"/>
  <c r="D47" i="20" s="1"/>
  <c r="D179" i="17" s="1"/>
  <c r="I15" i="7"/>
  <c r="D48" i="20" s="1"/>
  <c r="D180" i="17" s="1"/>
  <c r="I16" i="7"/>
  <c r="D49" i="20" s="1"/>
  <c r="D181" i="17" s="1"/>
  <c r="I17" i="7"/>
  <c r="D50" i="20" s="1"/>
  <c r="D182" i="17" s="1"/>
  <c r="I18" i="7"/>
  <c r="D51" i="20" s="1"/>
  <c r="D183" i="17" s="1"/>
  <c r="I19" i="7"/>
  <c r="D52" i="20" s="1"/>
  <c r="D184" i="17" s="1"/>
  <c r="I20" i="7"/>
  <c r="D53" i="20" s="1"/>
  <c r="I21" i="7"/>
  <c r="D54" i="20" s="1"/>
  <c r="D185" i="17" s="1"/>
  <c r="I10" i="7"/>
  <c r="D43" i="20" s="1"/>
  <c r="D175" i="17" s="1"/>
  <c r="G2" i="7"/>
  <c r="F2" i="7"/>
  <c r="D2" i="7"/>
  <c r="C2" i="7"/>
  <c r="G11" i="7"/>
  <c r="G12" i="7"/>
  <c r="G13" i="7"/>
  <c r="G14" i="7"/>
  <c r="G15" i="7"/>
  <c r="G16" i="7"/>
  <c r="G17" i="7"/>
  <c r="G18" i="7"/>
  <c r="G19" i="7"/>
  <c r="G20" i="7"/>
  <c r="G21" i="7"/>
  <c r="G10" i="7"/>
  <c r="F11" i="7"/>
  <c r="F12" i="7"/>
  <c r="F13" i="7"/>
  <c r="F14" i="7"/>
  <c r="F15" i="7"/>
  <c r="F16" i="7"/>
  <c r="F17" i="7"/>
  <c r="F18" i="7"/>
  <c r="F19" i="7"/>
  <c r="F20" i="7"/>
  <c r="F21" i="7"/>
  <c r="F10" i="7"/>
  <c r="D11" i="7"/>
  <c r="C44" i="20" s="1"/>
  <c r="C176" i="17" s="1"/>
  <c r="D12" i="7"/>
  <c r="C45" i="20" s="1"/>
  <c r="C177" i="17" s="1"/>
  <c r="D13" i="7"/>
  <c r="C46" i="20" s="1"/>
  <c r="C178" i="17" s="1"/>
  <c r="D14" i="7"/>
  <c r="C47" i="20" s="1"/>
  <c r="C179" i="17" s="1"/>
  <c r="D15" i="7"/>
  <c r="C48" i="20" s="1"/>
  <c r="C180" i="17" s="1"/>
  <c r="D16" i="7"/>
  <c r="C49" i="20" s="1"/>
  <c r="C181" i="17" s="1"/>
  <c r="D17" i="7"/>
  <c r="C50" i="20" s="1"/>
  <c r="C182" i="17" s="1"/>
  <c r="D18" i="7"/>
  <c r="C51" i="20" s="1"/>
  <c r="C183" i="17" s="1"/>
  <c r="D19" i="7"/>
  <c r="C52" i="20" s="1"/>
  <c r="C184" i="17" s="1"/>
  <c r="D20" i="7"/>
  <c r="C53" i="20" s="1"/>
  <c r="D21" i="7"/>
  <c r="C54" i="20" s="1"/>
  <c r="C185" i="17" s="1"/>
  <c r="D10" i="7"/>
  <c r="C43" i="20" s="1"/>
  <c r="C175" i="17" s="1"/>
  <c r="P2" i="5"/>
  <c r="Q2" i="5"/>
  <c r="P4" i="5"/>
  <c r="Q4" i="5"/>
  <c r="N4" i="5"/>
  <c r="N2" i="5"/>
  <c r="M4" i="5"/>
  <c r="M2" i="5"/>
  <c r="Q40" i="5"/>
  <c r="Q39" i="5"/>
  <c r="Q38" i="5"/>
  <c r="Q37" i="5"/>
  <c r="Q35" i="5"/>
  <c r="Q34" i="5"/>
  <c r="Q33" i="5"/>
  <c r="Q32" i="5"/>
  <c r="Q13" i="5"/>
  <c r="Q14" i="5"/>
  <c r="Q12" i="5"/>
  <c r="P40" i="5"/>
  <c r="P39" i="5"/>
  <c r="P38" i="5"/>
  <c r="P37" i="5"/>
  <c r="P35" i="5"/>
  <c r="P34" i="5"/>
  <c r="P33" i="5"/>
  <c r="P32" i="5"/>
  <c r="P13" i="5"/>
  <c r="P14" i="5"/>
  <c r="P12" i="5"/>
  <c r="N40" i="5"/>
  <c r="N39" i="5"/>
  <c r="N38" i="5"/>
  <c r="N37" i="5"/>
  <c r="N35" i="5"/>
  <c r="N34" i="5"/>
  <c r="N33" i="5"/>
  <c r="N32" i="5"/>
  <c r="N13" i="5"/>
  <c r="B44" i="13" s="1"/>
  <c r="N14" i="5"/>
  <c r="B45" i="13" s="1"/>
  <c r="N15" i="5"/>
  <c r="B46" i="13" s="1"/>
  <c r="N16" i="5"/>
  <c r="B47" i="13" s="1"/>
  <c r="N17" i="5"/>
  <c r="B48" i="13" s="1"/>
  <c r="N18" i="5"/>
  <c r="B49" i="13" s="1"/>
  <c r="B141" i="17" s="1"/>
  <c r="N19" i="5"/>
  <c r="N20" i="5"/>
  <c r="B50" i="13" s="1"/>
  <c r="B142" i="17" s="1"/>
  <c r="N21" i="5"/>
  <c r="N22" i="5"/>
  <c r="B51" i="13" s="1"/>
  <c r="B143" i="17" s="1"/>
  <c r="N24" i="5"/>
  <c r="B52" i="13" s="1"/>
  <c r="N25" i="5"/>
  <c r="N26" i="5"/>
  <c r="B54" i="13" s="1"/>
  <c r="B146" i="17" s="1"/>
  <c r="N27" i="5"/>
  <c r="B55" i="13" s="1"/>
  <c r="N28" i="5"/>
  <c r="B56" i="13" s="1"/>
  <c r="B148" i="17" s="1"/>
  <c r="N12" i="5"/>
  <c r="B43" i="13" s="1"/>
  <c r="D40" i="5"/>
  <c r="F40" i="5"/>
  <c r="G40" i="5"/>
  <c r="I40" i="5"/>
  <c r="K40" i="5"/>
  <c r="L40" i="5"/>
  <c r="L39" i="5"/>
  <c r="L38" i="5"/>
  <c r="L37" i="5"/>
  <c r="L35" i="5"/>
  <c r="L34" i="5"/>
  <c r="L33" i="5"/>
  <c r="L32" i="5"/>
  <c r="L13" i="5"/>
  <c r="L14" i="5"/>
  <c r="L15" i="5"/>
  <c r="L16" i="5"/>
  <c r="L17" i="5"/>
  <c r="L18" i="5"/>
  <c r="L19" i="5"/>
  <c r="L20" i="5"/>
  <c r="L21" i="5"/>
  <c r="L22" i="5"/>
  <c r="L24" i="5"/>
  <c r="L25" i="5"/>
  <c r="L26" i="5"/>
  <c r="L27" i="5"/>
  <c r="L28" i="5"/>
  <c r="L29" i="5"/>
  <c r="L12" i="5"/>
  <c r="K39" i="5"/>
  <c r="K38" i="5"/>
  <c r="K37" i="5"/>
  <c r="K35" i="5"/>
  <c r="K34" i="5"/>
  <c r="K33" i="5"/>
  <c r="K32" i="5"/>
  <c r="K13" i="5"/>
  <c r="K14" i="5"/>
  <c r="K15" i="5"/>
  <c r="K16" i="5"/>
  <c r="K17" i="5"/>
  <c r="K18" i="5"/>
  <c r="K19" i="5"/>
  <c r="K20" i="5"/>
  <c r="K21" i="5"/>
  <c r="K22" i="5"/>
  <c r="K24" i="5"/>
  <c r="K25" i="5"/>
  <c r="K26" i="5"/>
  <c r="K27" i="5"/>
  <c r="K28" i="5"/>
  <c r="K29" i="5"/>
  <c r="K12" i="5"/>
  <c r="I39" i="5"/>
  <c r="I38" i="5"/>
  <c r="I37" i="5"/>
  <c r="I35" i="5"/>
  <c r="I34" i="5"/>
  <c r="I33" i="5"/>
  <c r="I32" i="5"/>
  <c r="I13" i="5"/>
  <c r="D44" i="13" s="1"/>
  <c r="D63" i="13" s="1"/>
  <c r="I14" i="5"/>
  <c r="D45" i="13" s="1"/>
  <c r="I15" i="5"/>
  <c r="D46" i="13" s="1"/>
  <c r="I16" i="5"/>
  <c r="D47" i="13" s="1"/>
  <c r="I17" i="5"/>
  <c r="D48" i="13" s="1"/>
  <c r="I18" i="5"/>
  <c r="D49" i="13" s="1"/>
  <c r="D141" i="17" s="1"/>
  <c r="I19" i="5"/>
  <c r="I20" i="5"/>
  <c r="D50" i="13" s="1"/>
  <c r="D142" i="17" s="1"/>
  <c r="I21" i="5"/>
  <c r="I22" i="5"/>
  <c r="D51" i="13" s="1"/>
  <c r="D143" i="17" s="1"/>
  <c r="I24" i="5"/>
  <c r="D52" i="13" s="1"/>
  <c r="I25" i="5"/>
  <c r="D53" i="13" s="1"/>
  <c r="I26" i="5"/>
  <c r="D54" i="13" s="1"/>
  <c r="D146" i="17" s="1"/>
  <c r="I27" i="5"/>
  <c r="D55" i="13" s="1"/>
  <c r="I28" i="5"/>
  <c r="D56" i="13" s="1"/>
  <c r="D148" i="17" s="1"/>
  <c r="I29" i="5"/>
  <c r="I12" i="5"/>
  <c r="D43" i="13" s="1"/>
  <c r="H4" i="5"/>
  <c r="I4" i="5"/>
  <c r="K4" i="5"/>
  <c r="L4" i="5"/>
  <c r="L2" i="5"/>
  <c r="K2" i="5"/>
  <c r="I2" i="5"/>
  <c r="H2" i="5"/>
  <c r="G39" i="5"/>
  <c r="F39" i="5"/>
  <c r="G38" i="5"/>
  <c r="F38" i="5"/>
  <c r="G37" i="5"/>
  <c r="F37" i="5"/>
  <c r="G35" i="5"/>
  <c r="F35" i="5"/>
  <c r="G34" i="5"/>
  <c r="F34" i="5"/>
  <c r="G33" i="5"/>
  <c r="F33" i="5"/>
  <c r="G32" i="5"/>
  <c r="F32" i="5"/>
  <c r="G13" i="5"/>
  <c r="G14" i="5"/>
  <c r="G15" i="5"/>
  <c r="G16" i="5"/>
  <c r="G17" i="5"/>
  <c r="G18" i="5"/>
  <c r="G19" i="5"/>
  <c r="G20" i="5"/>
  <c r="G21" i="5"/>
  <c r="G22" i="5"/>
  <c r="G24" i="5"/>
  <c r="G25" i="5"/>
  <c r="G26" i="5"/>
  <c r="G27" i="5"/>
  <c r="G28" i="5"/>
  <c r="G29" i="5"/>
  <c r="G12" i="5"/>
  <c r="F13" i="5"/>
  <c r="F14" i="5"/>
  <c r="F15" i="5"/>
  <c r="F16" i="5"/>
  <c r="F17" i="5"/>
  <c r="F18" i="5"/>
  <c r="F19" i="5"/>
  <c r="F20" i="5"/>
  <c r="F21" i="5"/>
  <c r="F22" i="5"/>
  <c r="F24" i="5"/>
  <c r="F25" i="5"/>
  <c r="F26" i="5"/>
  <c r="F27" i="5"/>
  <c r="F28" i="5"/>
  <c r="F29" i="5"/>
  <c r="F12" i="5"/>
  <c r="D13" i="5"/>
  <c r="C44" i="13" s="1"/>
  <c r="C63" i="13" s="1"/>
  <c r="D14" i="5"/>
  <c r="C45" i="13" s="1"/>
  <c r="D15" i="5"/>
  <c r="C46" i="13" s="1"/>
  <c r="D16" i="5"/>
  <c r="C47" i="13" s="1"/>
  <c r="D17" i="5"/>
  <c r="C48" i="13" s="1"/>
  <c r="D18" i="5"/>
  <c r="C49" i="13" s="1"/>
  <c r="C141" i="17" s="1"/>
  <c r="D19" i="5"/>
  <c r="D20" i="5"/>
  <c r="C50" i="13" s="1"/>
  <c r="C142" i="17" s="1"/>
  <c r="D21" i="5"/>
  <c r="D22" i="5"/>
  <c r="C51" i="13" s="1"/>
  <c r="C143" i="17" s="1"/>
  <c r="D24" i="5"/>
  <c r="C52" i="13" s="1"/>
  <c r="D25" i="5"/>
  <c r="C53" i="13" s="1"/>
  <c r="D26" i="5"/>
  <c r="C54" i="13" s="1"/>
  <c r="C146" i="17" s="1"/>
  <c r="D27" i="5"/>
  <c r="C55" i="13" s="1"/>
  <c r="D28" i="5"/>
  <c r="C56" i="13" s="1"/>
  <c r="C148" i="17" s="1"/>
  <c r="D29" i="5"/>
  <c r="D32" i="5"/>
  <c r="D33" i="5"/>
  <c r="D34" i="5"/>
  <c r="D35" i="5"/>
  <c r="D37" i="5"/>
  <c r="D38" i="5"/>
  <c r="D39" i="5"/>
  <c r="C4" i="5"/>
  <c r="D4" i="5"/>
  <c r="F4" i="5"/>
  <c r="G4" i="5"/>
  <c r="D12" i="5"/>
  <c r="C43" i="13" s="1"/>
  <c r="C2" i="5"/>
  <c r="G2" i="5"/>
  <c r="F2" i="5"/>
  <c r="D2" i="5"/>
  <c r="O9" i="7"/>
  <c r="M9" i="7" s="1"/>
  <c r="O12" i="7"/>
  <c r="M12" i="7" s="1"/>
  <c r="O13" i="7"/>
  <c r="I10" i="5"/>
  <c r="F181" i="17" l="1"/>
  <c r="E181" i="17"/>
  <c r="E177" i="17"/>
  <c r="F177" i="17"/>
  <c r="E184" i="17"/>
  <c r="F184" i="17"/>
  <c r="F180" i="17"/>
  <c r="E180" i="17"/>
  <c r="E176" i="17"/>
  <c r="F176" i="17"/>
  <c r="C173" i="17"/>
  <c r="F183" i="17"/>
  <c r="E183" i="17"/>
  <c r="E179" i="17"/>
  <c r="F179" i="17"/>
  <c r="F185" i="17"/>
  <c r="E185" i="17"/>
  <c r="F182" i="17"/>
  <c r="E182" i="17"/>
  <c r="F178" i="17"/>
  <c r="E178" i="17"/>
  <c r="E175" i="17"/>
  <c r="D173" i="17"/>
  <c r="F175" i="17"/>
  <c r="B173" i="17"/>
  <c r="F59" i="20"/>
  <c r="E59" i="20"/>
  <c r="F62" i="20"/>
  <c r="E62" i="20"/>
  <c r="F61" i="20"/>
  <c r="E61" i="20"/>
  <c r="E213" i="17"/>
  <c r="E40" i="20"/>
  <c r="E58" i="20" s="1"/>
  <c r="B213" i="17"/>
  <c r="B40" i="20"/>
  <c r="B58" i="20" s="1"/>
  <c r="F213" i="17"/>
  <c r="F40" i="20"/>
  <c r="F58" i="20" s="1"/>
  <c r="C213" i="17"/>
  <c r="C40" i="20"/>
  <c r="C58" i="20" s="1"/>
  <c r="D213" i="17"/>
  <c r="D40" i="20"/>
  <c r="D58" i="20" s="1"/>
  <c r="E49" i="20"/>
  <c r="F49" i="20"/>
  <c r="E52" i="20"/>
  <c r="F52" i="20"/>
  <c r="E48" i="20"/>
  <c r="F48" i="20"/>
  <c r="F44" i="20"/>
  <c r="E44" i="20"/>
  <c r="E53" i="20"/>
  <c r="F53" i="20"/>
  <c r="E45" i="20"/>
  <c r="F45" i="20"/>
  <c r="E43" i="20"/>
  <c r="F43" i="20"/>
  <c r="E51" i="20"/>
  <c r="F51" i="20"/>
  <c r="E47" i="20"/>
  <c r="F47" i="20"/>
  <c r="E54" i="20"/>
  <c r="F54" i="20"/>
  <c r="E50" i="20"/>
  <c r="F50" i="20"/>
  <c r="E46" i="20"/>
  <c r="F46" i="20"/>
  <c r="D41" i="20"/>
  <c r="C41" i="20"/>
  <c r="B41" i="20"/>
  <c r="C147" i="17"/>
  <c r="C67" i="13"/>
  <c r="C137" i="17"/>
  <c r="C65" i="13"/>
  <c r="D144" i="17"/>
  <c r="D66" i="13"/>
  <c r="D138" i="17"/>
  <c r="D64" i="13"/>
  <c r="D147" i="17"/>
  <c r="E147" i="17" s="1"/>
  <c r="D67" i="13"/>
  <c r="C135" i="17"/>
  <c r="C62" i="13"/>
  <c r="C145" i="17"/>
  <c r="D135" i="17"/>
  <c r="D62" i="13"/>
  <c r="E63" i="13"/>
  <c r="D137" i="17"/>
  <c r="D65" i="13"/>
  <c r="C144" i="17"/>
  <c r="C66" i="13"/>
  <c r="C138" i="17"/>
  <c r="C64" i="13"/>
  <c r="D145" i="17"/>
  <c r="B147" i="17"/>
  <c r="B67" i="13"/>
  <c r="B144" i="17"/>
  <c r="B66" i="13"/>
  <c r="B63" i="13"/>
  <c r="F63" i="13" s="1"/>
  <c r="B137" i="17"/>
  <c r="B65" i="13"/>
  <c r="B138" i="17"/>
  <c r="F138" i="17" s="1"/>
  <c r="B64" i="13"/>
  <c r="B135" i="17"/>
  <c r="B62" i="13"/>
  <c r="E148" i="17"/>
  <c r="C136" i="17"/>
  <c r="B139" i="17"/>
  <c r="C139" i="17"/>
  <c r="D140" i="17"/>
  <c r="D136" i="17"/>
  <c r="C140" i="17"/>
  <c r="D139" i="17"/>
  <c r="F146" i="17"/>
  <c r="B140" i="17"/>
  <c r="B136" i="17"/>
  <c r="F148" i="17"/>
  <c r="E146" i="17"/>
  <c r="F143" i="17"/>
  <c r="E143" i="17"/>
  <c r="C57" i="13"/>
  <c r="C149" i="17" s="1"/>
  <c r="F141" i="17"/>
  <c r="E141" i="17"/>
  <c r="B57" i="13"/>
  <c r="B149" i="17" s="1"/>
  <c r="D57" i="13"/>
  <c r="D149" i="17" s="1"/>
  <c r="E149" i="17" s="1"/>
  <c r="E142" i="17"/>
  <c r="F142" i="17"/>
  <c r="D41" i="13"/>
  <c r="D61" i="13" s="1"/>
  <c r="D29" i="13"/>
  <c r="C41" i="13"/>
  <c r="C61" i="13" s="1"/>
  <c r="C29" i="13"/>
  <c r="B41" i="13"/>
  <c r="B61" i="13" s="1"/>
  <c r="B29" i="13"/>
  <c r="B53" i="13"/>
  <c r="B8" i="20"/>
  <c r="B54" i="17" s="1"/>
  <c r="F218" i="17"/>
  <c r="E220" i="17"/>
  <c r="F220" i="17"/>
  <c r="E217" i="17"/>
  <c r="F217" i="17"/>
  <c r="C218" i="17"/>
  <c r="E218" i="17" s="1"/>
  <c r="C5" i="14"/>
  <c r="B219" i="17" s="1"/>
  <c r="E5" i="14"/>
  <c r="D219" i="17" s="1"/>
  <c r="D5" i="14"/>
  <c r="C219" i="17" s="1"/>
  <c r="O21" i="7"/>
  <c r="M21" i="7" s="1"/>
  <c r="B17" i="20" s="1"/>
  <c r="B63" i="17" s="1"/>
  <c r="O14" i="7"/>
  <c r="M14" i="7" s="1"/>
  <c r="O19" i="7"/>
  <c r="M19" i="7" s="1"/>
  <c r="G4" i="14"/>
  <c r="G10" i="14"/>
  <c r="F10" i="14"/>
  <c r="G7" i="14"/>
  <c r="F7" i="14"/>
  <c r="G3" i="14"/>
  <c r="O20" i="7"/>
  <c r="M20" i="7" s="1"/>
  <c r="B16" i="20" s="1"/>
  <c r="B62" i="17" s="1"/>
  <c r="F3" i="14"/>
  <c r="O15" i="7"/>
  <c r="M15" i="7" s="1"/>
  <c r="O18" i="7"/>
  <c r="M18" i="7" s="1"/>
  <c r="O16" i="7"/>
  <c r="M16" i="7" s="1"/>
  <c r="O25" i="7"/>
  <c r="P31" i="5"/>
  <c r="P30" i="5" s="1"/>
  <c r="Q31" i="5"/>
  <c r="Q30" i="5" s="1"/>
  <c r="O17" i="7"/>
  <c r="M17" i="7" s="1"/>
  <c r="B13" i="20" s="1"/>
  <c r="B59" i="17" s="1"/>
  <c r="E36" i="5"/>
  <c r="C36" i="5" s="1"/>
  <c r="F31" i="5"/>
  <c r="F30" i="5" s="1"/>
  <c r="N31" i="5"/>
  <c r="G31" i="5"/>
  <c r="G30" i="5" s="1"/>
  <c r="J36" i="5"/>
  <c r="H36" i="5" s="1"/>
  <c r="J23" i="5"/>
  <c r="H23" i="5" s="1"/>
  <c r="O36" i="5"/>
  <c r="M36" i="5" s="1"/>
  <c r="E23" i="5"/>
  <c r="C23" i="5" s="1"/>
  <c r="O23" i="5"/>
  <c r="O10" i="7"/>
  <c r="M10" i="7" s="1"/>
  <c r="M13" i="7"/>
  <c r="O11" i="7"/>
  <c r="M11" i="7" s="1"/>
  <c r="B7" i="20" s="1"/>
  <c r="B53" i="17" s="1"/>
  <c r="J37" i="7"/>
  <c r="H37" i="7" s="1"/>
  <c r="E41" i="7"/>
  <c r="C41" i="7" s="1"/>
  <c r="O2" i="5"/>
  <c r="I3" i="5"/>
  <c r="J39" i="7"/>
  <c r="H39" i="7" s="1"/>
  <c r="J35" i="7"/>
  <c r="H35" i="7" s="1"/>
  <c r="L31" i="7"/>
  <c r="L26" i="7" s="1"/>
  <c r="J32" i="7"/>
  <c r="H32" i="7" s="1"/>
  <c r="J38" i="7"/>
  <c r="H38" i="7" s="1"/>
  <c r="J34" i="7"/>
  <c r="H34" i="7" s="1"/>
  <c r="J25" i="7"/>
  <c r="E25" i="7"/>
  <c r="J33" i="7"/>
  <c r="H33" i="7" s="1"/>
  <c r="K31" i="7"/>
  <c r="K26" i="7" s="1"/>
  <c r="J41" i="7"/>
  <c r="H41" i="7" s="1"/>
  <c r="E39" i="7"/>
  <c r="C39" i="7" s="1"/>
  <c r="E35" i="7"/>
  <c r="C35" i="7" s="1"/>
  <c r="J40" i="7"/>
  <c r="H40" i="7" s="1"/>
  <c r="J36" i="7"/>
  <c r="H36" i="7" s="1"/>
  <c r="E37" i="7"/>
  <c r="C37" i="7" s="1"/>
  <c r="E33" i="7"/>
  <c r="C33" i="7" s="1"/>
  <c r="I31" i="7"/>
  <c r="I26" i="7" s="1"/>
  <c r="G31" i="7"/>
  <c r="G26" i="7" s="1"/>
  <c r="E38" i="7"/>
  <c r="C38" i="7" s="1"/>
  <c r="E32" i="7"/>
  <c r="E34" i="7"/>
  <c r="C34" i="7" s="1"/>
  <c r="E40" i="7"/>
  <c r="C40" i="7" s="1"/>
  <c r="E36" i="7"/>
  <c r="C36" i="7" s="1"/>
  <c r="F31" i="7"/>
  <c r="F26" i="7" s="1"/>
  <c r="D31" i="7"/>
  <c r="D26" i="7" s="1"/>
  <c r="O37" i="7"/>
  <c r="M37" i="7" s="1"/>
  <c r="N31" i="7"/>
  <c r="N26" i="7" s="1"/>
  <c r="O39" i="7"/>
  <c r="M39" i="7" s="1"/>
  <c r="O41" i="7"/>
  <c r="M41" i="7" s="1"/>
  <c r="O36" i="7"/>
  <c r="M36" i="7" s="1"/>
  <c r="O38" i="7"/>
  <c r="M38" i="7" s="1"/>
  <c r="O40" i="7"/>
  <c r="M40" i="7" s="1"/>
  <c r="Q31" i="7"/>
  <c r="Q26" i="7" s="1"/>
  <c r="O35" i="7"/>
  <c r="M35" i="7" s="1"/>
  <c r="P31" i="7"/>
  <c r="P26" i="7" s="1"/>
  <c r="O32" i="7"/>
  <c r="J2" i="7"/>
  <c r="O4" i="5"/>
  <c r="Q8" i="7"/>
  <c r="Q3" i="7" s="1"/>
  <c r="N8" i="7"/>
  <c r="B126" i="17" s="1"/>
  <c r="P8" i="7"/>
  <c r="I8" i="7"/>
  <c r="D126" i="17" s="1"/>
  <c r="K8" i="7"/>
  <c r="K3" i="7" s="1"/>
  <c r="L8" i="7"/>
  <c r="L3" i="7" s="1"/>
  <c r="F8" i="7"/>
  <c r="F3" i="7" s="1"/>
  <c r="G8" i="7"/>
  <c r="G3" i="7" s="1"/>
  <c r="D8" i="7"/>
  <c r="C126" i="17" s="1"/>
  <c r="O2" i="7"/>
  <c r="E2" i="7"/>
  <c r="J4" i="5"/>
  <c r="J2" i="5"/>
  <c r="E2" i="5"/>
  <c r="E4" i="5"/>
  <c r="O40" i="5"/>
  <c r="M40" i="5" s="1"/>
  <c r="J40" i="5"/>
  <c r="H40" i="5" s="1"/>
  <c r="E40" i="5"/>
  <c r="C40" i="5" s="1"/>
  <c r="J39" i="5"/>
  <c r="H39" i="5" s="1"/>
  <c r="J37" i="5"/>
  <c r="H37" i="5" s="1"/>
  <c r="J38" i="5"/>
  <c r="H38" i="5" s="1"/>
  <c r="J34" i="5"/>
  <c r="H34" i="5" s="1"/>
  <c r="J33" i="5"/>
  <c r="H33" i="5" s="1"/>
  <c r="D21" i="17" s="1"/>
  <c r="J35" i="5"/>
  <c r="H35" i="5" s="1"/>
  <c r="J32" i="5"/>
  <c r="H32" i="5" s="1"/>
  <c r="D20" i="17" s="1"/>
  <c r="Q11" i="5"/>
  <c r="Q5" i="5" s="1"/>
  <c r="P11" i="5"/>
  <c r="P5" i="5" s="1"/>
  <c r="N11" i="5"/>
  <c r="L11" i="5"/>
  <c r="L5" i="5" s="1"/>
  <c r="K11" i="5"/>
  <c r="K5" i="5" s="1"/>
  <c r="I11" i="5"/>
  <c r="D58" i="13" s="1"/>
  <c r="G11" i="5"/>
  <c r="G5" i="5" s="1"/>
  <c r="F11" i="5"/>
  <c r="F5" i="5" s="1"/>
  <c r="L31" i="5"/>
  <c r="L30" i="5" s="1"/>
  <c r="K31" i="5"/>
  <c r="K30" i="5" s="1"/>
  <c r="I31" i="5"/>
  <c r="D31" i="5"/>
  <c r="D11" i="5"/>
  <c r="J21" i="7"/>
  <c r="H21" i="7" s="1"/>
  <c r="D17" i="20" s="1"/>
  <c r="D63" i="17" s="1"/>
  <c r="J17" i="7"/>
  <c r="H17" i="7" s="1"/>
  <c r="D13" i="20" s="1"/>
  <c r="D59" i="17" s="1"/>
  <c r="J13" i="7"/>
  <c r="H13" i="7" s="1"/>
  <c r="D9" i="20" s="1"/>
  <c r="D55" i="17" s="1"/>
  <c r="J10" i="7"/>
  <c r="H10" i="7" s="1"/>
  <c r="J18" i="7"/>
  <c r="H18" i="7" s="1"/>
  <c r="J14" i="7"/>
  <c r="H14" i="7" s="1"/>
  <c r="D10" i="20" s="1"/>
  <c r="D56" i="17" s="1"/>
  <c r="J15" i="7"/>
  <c r="H15" i="7" s="1"/>
  <c r="D11" i="20" s="1"/>
  <c r="D57" i="17" s="1"/>
  <c r="J11" i="7"/>
  <c r="H11" i="7" s="1"/>
  <c r="D7" i="20" s="1"/>
  <c r="D53" i="17" s="1"/>
  <c r="J19" i="7"/>
  <c r="H19" i="7" s="1"/>
  <c r="J20" i="7"/>
  <c r="H20" i="7" s="1"/>
  <c r="D16" i="20" s="1"/>
  <c r="D62" i="17" s="1"/>
  <c r="J16" i="7"/>
  <c r="H16" i="7" s="1"/>
  <c r="D12" i="20" s="1"/>
  <c r="D58" i="17" s="1"/>
  <c r="J12" i="7"/>
  <c r="H12" i="7" s="1"/>
  <c r="D8" i="20" s="1"/>
  <c r="D54" i="17" s="1"/>
  <c r="E19" i="7"/>
  <c r="C19" i="7" s="1"/>
  <c r="E17" i="7"/>
  <c r="C17" i="7" s="1"/>
  <c r="C13" i="20" s="1"/>
  <c r="C59" i="17" s="1"/>
  <c r="E13" i="7"/>
  <c r="C13" i="7" s="1"/>
  <c r="C9" i="20" s="1"/>
  <c r="C55" i="17" s="1"/>
  <c r="E21" i="7"/>
  <c r="C21" i="7" s="1"/>
  <c r="C17" i="20" s="1"/>
  <c r="C63" i="17" s="1"/>
  <c r="E18" i="7"/>
  <c r="C18" i="7" s="1"/>
  <c r="E14" i="7"/>
  <c r="C14" i="7" s="1"/>
  <c r="C10" i="20" s="1"/>
  <c r="C56" i="17" s="1"/>
  <c r="E10" i="7"/>
  <c r="E15" i="7"/>
  <c r="C15" i="7" s="1"/>
  <c r="C11" i="20" s="1"/>
  <c r="C57" i="17" s="1"/>
  <c r="E11" i="7"/>
  <c r="C11" i="7" s="1"/>
  <c r="C7" i="20" s="1"/>
  <c r="C53" i="17" s="1"/>
  <c r="E20" i="7"/>
  <c r="C20" i="7" s="1"/>
  <c r="C16" i="20" s="1"/>
  <c r="C62" i="17" s="1"/>
  <c r="E16" i="7"/>
  <c r="C16" i="7" s="1"/>
  <c r="C12" i="20" s="1"/>
  <c r="C58" i="17" s="1"/>
  <c r="E12" i="7"/>
  <c r="C12" i="7" s="1"/>
  <c r="C8" i="20" s="1"/>
  <c r="C54" i="17" s="1"/>
  <c r="O15" i="5"/>
  <c r="O19" i="5"/>
  <c r="O24" i="5"/>
  <c r="O21" i="5"/>
  <c r="O34" i="5"/>
  <c r="M34" i="5" s="1"/>
  <c r="O35" i="5"/>
  <c r="M35" i="5" s="1"/>
  <c r="O33" i="5"/>
  <c r="M33" i="5" s="1"/>
  <c r="O29" i="5"/>
  <c r="O17" i="5"/>
  <c r="O13" i="5"/>
  <c r="O38" i="5"/>
  <c r="M38" i="5" s="1"/>
  <c r="O28" i="5"/>
  <c r="O22" i="5"/>
  <c r="O18" i="5"/>
  <c r="O25" i="5"/>
  <c r="O37" i="5"/>
  <c r="M37" i="5" s="1"/>
  <c r="O26" i="5"/>
  <c r="O20" i="5"/>
  <c r="O14" i="5"/>
  <c r="O39" i="5"/>
  <c r="M39" i="5" s="1"/>
  <c r="O32" i="5"/>
  <c r="M32" i="5" s="1"/>
  <c r="O27" i="5"/>
  <c r="O16" i="5"/>
  <c r="O12" i="5"/>
  <c r="J27" i="5"/>
  <c r="J14" i="5"/>
  <c r="J22" i="5"/>
  <c r="J18" i="5"/>
  <c r="J13" i="5"/>
  <c r="J17" i="5"/>
  <c r="H17" i="5" s="1"/>
  <c r="D10" i="13" s="1"/>
  <c r="J21" i="5"/>
  <c r="H21" i="5" s="1"/>
  <c r="D14" i="13" s="1"/>
  <c r="D38" i="17" s="1"/>
  <c r="J26" i="5"/>
  <c r="H26" i="5" s="1"/>
  <c r="D18" i="13" s="1"/>
  <c r="E39" i="5"/>
  <c r="C39" i="5" s="1"/>
  <c r="E37" i="5"/>
  <c r="C37" i="5" s="1"/>
  <c r="E34" i="5"/>
  <c r="C34" i="5" s="1"/>
  <c r="E32" i="5"/>
  <c r="C32" i="5" s="1"/>
  <c r="C20" i="17" s="1"/>
  <c r="E28" i="5"/>
  <c r="E26" i="5"/>
  <c r="E24" i="5"/>
  <c r="E12" i="5"/>
  <c r="E17" i="5"/>
  <c r="E13" i="5"/>
  <c r="E21" i="5"/>
  <c r="C21" i="5" s="1"/>
  <c r="C14" i="13" s="1"/>
  <c r="C38" i="17" s="1"/>
  <c r="E19" i="5"/>
  <c r="C19" i="5" s="1"/>
  <c r="C12" i="13" s="1"/>
  <c r="E15" i="5"/>
  <c r="E38" i="5"/>
  <c r="C38" i="5" s="1"/>
  <c r="E35" i="5"/>
  <c r="C35" i="5" s="1"/>
  <c r="E33" i="5"/>
  <c r="C33" i="5" s="1"/>
  <c r="C21" i="17" s="1"/>
  <c r="E29" i="5"/>
  <c r="E27" i="5"/>
  <c r="E25" i="5"/>
  <c r="E22" i="5"/>
  <c r="E20" i="5"/>
  <c r="E18" i="5"/>
  <c r="E16" i="5"/>
  <c r="E14" i="5"/>
  <c r="E173" i="17" l="1"/>
  <c r="F62" i="13"/>
  <c r="E62" i="13"/>
  <c r="F173" i="17"/>
  <c r="E67" i="13"/>
  <c r="E41" i="20"/>
  <c r="F41" i="20"/>
  <c r="E55" i="17"/>
  <c r="F63" i="17"/>
  <c r="E63" i="17"/>
  <c r="E58" i="17"/>
  <c r="F54" i="17"/>
  <c r="E54" i="17"/>
  <c r="E53" i="17"/>
  <c r="F53" i="17"/>
  <c r="E57" i="17"/>
  <c r="F62" i="17"/>
  <c r="E62" i="17"/>
  <c r="E56" i="17"/>
  <c r="F59" i="17"/>
  <c r="E59" i="17"/>
  <c r="F147" i="17"/>
  <c r="E145" i="17"/>
  <c r="E144" i="17"/>
  <c r="B68" i="13"/>
  <c r="B69" i="13" s="1"/>
  <c r="E64" i="13"/>
  <c r="D68" i="13"/>
  <c r="C68" i="13"/>
  <c r="C69" i="13" s="1"/>
  <c r="E138" i="17"/>
  <c r="F144" i="17"/>
  <c r="F64" i="13"/>
  <c r="F67" i="13"/>
  <c r="B145" i="17"/>
  <c r="F145" i="17" s="1"/>
  <c r="E66" i="13"/>
  <c r="F66" i="13"/>
  <c r="E140" i="17"/>
  <c r="F139" i="17"/>
  <c r="F140" i="17"/>
  <c r="E139" i="17"/>
  <c r="F149" i="17"/>
  <c r="I30" i="5"/>
  <c r="N30" i="5"/>
  <c r="N10" i="5" s="1"/>
  <c r="F135" i="17"/>
  <c r="E135" i="17"/>
  <c r="D30" i="5"/>
  <c r="D10" i="5" s="1"/>
  <c r="C36" i="17"/>
  <c r="D34" i="17"/>
  <c r="D124" i="17"/>
  <c r="C14" i="5"/>
  <c r="C7" i="13" s="1"/>
  <c r="F45" i="13"/>
  <c r="E56" i="13"/>
  <c r="C16" i="5"/>
  <c r="C9" i="13" s="1"/>
  <c r="F47" i="13"/>
  <c r="C25" i="5"/>
  <c r="E53" i="13"/>
  <c r="C18" i="5"/>
  <c r="C11" i="13" s="1"/>
  <c r="F49" i="13"/>
  <c r="C27" i="5"/>
  <c r="F55" i="13"/>
  <c r="C13" i="5"/>
  <c r="C6" i="13" s="1"/>
  <c r="C26" i="5"/>
  <c r="C18" i="13" s="1"/>
  <c r="F54" i="13"/>
  <c r="E49" i="13"/>
  <c r="F53" i="13"/>
  <c r="C22" i="5"/>
  <c r="C15" i="13" s="1"/>
  <c r="F51" i="13"/>
  <c r="C24" i="5"/>
  <c r="F52" i="13"/>
  <c r="E47" i="13"/>
  <c r="E52" i="13"/>
  <c r="C20" i="5"/>
  <c r="C13" i="13" s="1"/>
  <c r="C37" i="17" s="1"/>
  <c r="F50" i="13"/>
  <c r="C29" i="5"/>
  <c r="F57" i="13"/>
  <c r="C15" i="5"/>
  <c r="C8" i="13" s="1"/>
  <c r="F46" i="13"/>
  <c r="C17" i="5"/>
  <c r="C10" i="13" s="1"/>
  <c r="F48" i="13"/>
  <c r="C28" i="5"/>
  <c r="F56" i="13"/>
  <c r="E51" i="13"/>
  <c r="E46" i="13"/>
  <c r="C124" i="17"/>
  <c r="C58" i="13"/>
  <c r="C42" i="13"/>
  <c r="B124" i="17"/>
  <c r="B58" i="13"/>
  <c r="B42" i="13"/>
  <c r="F43" i="13"/>
  <c r="E43" i="13"/>
  <c r="E45" i="13"/>
  <c r="F44" i="13"/>
  <c r="E44" i="13"/>
  <c r="F126" i="17"/>
  <c r="E126" i="17"/>
  <c r="E38" i="17"/>
  <c r="D22" i="17"/>
  <c r="C23" i="17"/>
  <c r="C22" i="17"/>
  <c r="D23" i="17"/>
  <c r="M23" i="5"/>
  <c r="B22" i="13" s="1"/>
  <c r="D22" i="13"/>
  <c r="M16" i="5"/>
  <c r="B9" i="13" s="1"/>
  <c r="M14" i="5"/>
  <c r="B7" i="13" s="1"/>
  <c r="M25" i="5"/>
  <c r="B17" i="13" s="1"/>
  <c r="B41" i="17" s="1"/>
  <c r="M24" i="5"/>
  <c r="B16" i="13" s="1"/>
  <c r="M12" i="5"/>
  <c r="B5" i="13" s="1"/>
  <c r="M27" i="5"/>
  <c r="B19" i="13" s="1"/>
  <c r="M20" i="5"/>
  <c r="B13" i="13" s="1"/>
  <c r="B37" i="17" s="1"/>
  <c r="M18" i="5"/>
  <c r="B11" i="13" s="1"/>
  <c r="M13" i="5"/>
  <c r="B6" i="13" s="1"/>
  <c r="M19" i="5"/>
  <c r="B12" i="13" s="1"/>
  <c r="M28" i="5"/>
  <c r="B20" i="13" s="1"/>
  <c r="B44" i="17" s="1"/>
  <c r="M29" i="5"/>
  <c r="B21" i="13" s="1"/>
  <c r="B45" i="17" s="1"/>
  <c r="M21" i="5"/>
  <c r="B14" i="13" s="1"/>
  <c r="B38" i="17" s="1"/>
  <c r="F38" i="17" s="1"/>
  <c r="M26" i="5"/>
  <c r="B18" i="13" s="1"/>
  <c r="B42" i="17" s="1"/>
  <c r="M22" i="5"/>
  <c r="B15" i="13" s="1"/>
  <c r="M17" i="5"/>
  <c r="B10" i="13" s="1"/>
  <c r="M15" i="5"/>
  <c r="B8" i="13" s="1"/>
  <c r="F16" i="20"/>
  <c r="F17" i="20"/>
  <c r="C24" i="20"/>
  <c r="C14" i="20"/>
  <c r="C60" i="17" s="1"/>
  <c r="C15" i="20"/>
  <c r="C61" i="17" s="1"/>
  <c r="D24" i="20"/>
  <c r="E12" i="20"/>
  <c r="D15" i="20"/>
  <c r="D61" i="17" s="1"/>
  <c r="D23" i="20"/>
  <c r="E11" i="20"/>
  <c r="D14" i="20"/>
  <c r="D60" i="17" s="1"/>
  <c r="E9" i="20"/>
  <c r="E17" i="20"/>
  <c r="B6" i="20"/>
  <c r="B52" i="17" s="1"/>
  <c r="B25" i="20"/>
  <c r="B12" i="20"/>
  <c r="B58" i="17" s="1"/>
  <c r="F58" i="17" s="1"/>
  <c r="B11" i="20"/>
  <c r="B57" i="17" s="1"/>
  <c r="F57" i="17" s="1"/>
  <c r="B10" i="20"/>
  <c r="C23" i="20"/>
  <c r="C25" i="20"/>
  <c r="F8" i="20"/>
  <c r="E8" i="20"/>
  <c r="E16" i="20"/>
  <c r="E7" i="20"/>
  <c r="F7" i="20"/>
  <c r="E10" i="20"/>
  <c r="D6" i="20"/>
  <c r="D52" i="17" s="1"/>
  <c r="D25" i="20"/>
  <c r="F13" i="20"/>
  <c r="E13" i="20"/>
  <c r="B9" i="20"/>
  <c r="B14" i="20"/>
  <c r="B60" i="17" s="1"/>
  <c r="B15" i="20"/>
  <c r="B61" i="17" s="1"/>
  <c r="F219" i="17"/>
  <c r="E219" i="17"/>
  <c r="B20" i="17"/>
  <c r="B22" i="17"/>
  <c r="B21" i="17"/>
  <c r="B23" i="17"/>
  <c r="D6" i="14"/>
  <c r="C216" i="17" s="1"/>
  <c r="C214" i="17" s="1"/>
  <c r="E6" i="14"/>
  <c r="D216" i="17" s="1"/>
  <c r="C6" i="14"/>
  <c r="B216" i="17" s="1"/>
  <c r="B214" i="17" s="1"/>
  <c r="F5" i="14"/>
  <c r="G5" i="14"/>
  <c r="N3" i="7"/>
  <c r="I3" i="7"/>
  <c r="I5" i="5"/>
  <c r="D3" i="7"/>
  <c r="D5" i="5"/>
  <c r="J31" i="7"/>
  <c r="J26" i="7" s="1"/>
  <c r="E31" i="7"/>
  <c r="E26" i="7" s="1"/>
  <c r="H31" i="7"/>
  <c r="C32" i="7"/>
  <c r="O31" i="7"/>
  <c r="O26" i="7" s="1"/>
  <c r="M32" i="7"/>
  <c r="O8" i="7"/>
  <c r="O3" i="7" s="1"/>
  <c r="P3" i="7"/>
  <c r="J8" i="7"/>
  <c r="H8" i="7" s="1"/>
  <c r="D12" i="17" s="1"/>
  <c r="E8" i="7"/>
  <c r="E3" i="7" s="1"/>
  <c r="N5" i="5"/>
  <c r="O11" i="5"/>
  <c r="Q10" i="5"/>
  <c r="Q3" i="5" s="1"/>
  <c r="P10" i="5"/>
  <c r="P3" i="5" s="1"/>
  <c r="K10" i="5"/>
  <c r="K3" i="5" s="1"/>
  <c r="L10" i="5"/>
  <c r="F10" i="5"/>
  <c r="F3" i="5" s="1"/>
  <c r="G10" i="5"/>
  <c r="G3" i="5" s="1"/>
  <c r="E11" i="5"/>
  <c r="O30" i="5"/>
  <c r="O31" i="5"/>
  <c r="M31" i="5" s="1"/>
  <c r="E30" i="5"/>
  <c r="J30" i="5"/>
  <c r="J31" i="5"/>
  <c r="H31" i="5" s="1"/>
  <c r="E31" i="5"/>
  <c r="C31" i="5" s="1"/>
  <c r="C12" i="5"/>
  <c r="C5" i="13" s="1"/>
  <c r="C10" i="7"/>
  <c r="J15" i="5"/>
  <c r="H15" i="5" s="1"/>
  <c r="D8" i="13" s="1"/>
  <c r="J19" i="5"/>
  <c r="H19" i="5" s="1"/>
  <c r="D12" i="13" s="1"/>
  <c r="J11" i="5"/>
  <c r="J5" i="5" s="1"/>
  <c r="J24" i="5"/>
  <c r="H24" i="5" s="1"/>
  <c r="D16" i="13" s="1"/>
  <c r="D40" i="17" s="1"/>
  <c r="H14" i="5"/>
  <c r="D7" i="13" s="1"/>
  <c r="H27" i="5"/>
  <c r="H22" i="5"/>
  <c r="D15" i="13" s="1"/>
  <c r="H13" i="5"/>
  <c r="H18" i="5"/>
  <c r="J28" i="5"/>
  <c r="H28" i="5" s="1"/>
  <c r="J12" i="5"/>
  <c r="H12" i="5" s="1"/>
  <c r="D5" i="13" s="1"/>
  <c r="J16" i="5"/>
  <c r="H16" i="5" s="1"/>
  <c r="J20" i="5"/>
  <c r="H20" i="5" s="1"/>
  <c r="D13" i="13" s="1"/>
  <c r="D37" i="17" s="1"/>
  <c r="J29" i="5"/>
  <c r="H29" i="5" s="1"/>
  <c r="D21" i="13" s="1"/>
  <c r="J25" i="5"/>
  <c r="H25" i="5" s="1"/>
  <c r="D42" i="17" l="1"/>
  <c r="D17" i="13"/>
  <c r="D19" i="13"/>
  <c r="D43" i="17" s="1"/>
  <c r="D45" i="17"/>
  <c r="F45" i="17" s="1"/>
  <c r="D20" i="13"/>
  <c r="D44" i="17" s="1"/>
  <c r="F44" i="17" s="1"/>
  <c r="C20" i="13"/>
  <c r="C44" i="17" s="1"/>
  <c r="C19" i="13"/>
  <c r="C43" i="17" s="1"/>
  <c r="E43" i="17" s="1"/>
  <c r="C22" i="13"/>
  <c r="C21" i="13"/>
  <c r="C45" i="17" s="1"/>
  <c r="C42" i="17"/>
  <c r="C17" i="13"/>
  <c r="C41" i="17" s="1"/>
  <c r="C16" i="13"/>
  <c r="C40" i="17" s="1"/>
  <c r="E61" i="17"/>
  <c r="F61" i="17"/>
  <c r="F9" i="20"/>
  <c r="B55" i="17"/>
  <c r="F55" i="17" s="1"/>
  <c r="E60" i="17"/>
  <c r="F60" i="17"/>
  <c r="F10" i="20"/>
  <c r="B56" i="17"/>
  <c r="F56" i="17" s="1"/>
  <c r="D50" i="17"/>
  <c r="F52" i="17"/>
  <c r="E68" i="13"/>
  <c r="D69" i="13"/>
  <c r="F68" i="13"/>
  <c r="C30" i="5"/>
  <c r="C11" i="17" s="1"/>
  <c r="H30" i="5"/>
  <c r="D11" i="17" s="1"/>
  <c r="F137" i="17"/>
  <c r="E137" i="17"/>
  <c r="C125" i="17"/>
  <c r="C123" i="17" s="1"/>
  <c r="C127" i="17" s="1"/>
  <c r="C134" i="17"/>
  <c r="D125" i="17"/>
  <c r="D123" i="17" s="1"/>
  <c r="D127" i="17" s="1"/>
  <c r="B125" i="17"/>
  <c r="B123" i="17" s="1"/>
  <c r="B127" i="17" s="1"/>
  <c r="B134" i="17"/>
  <c r="M30" i="5"/>
  <c r="B11" i="17" s="1"/>
  <c r="E40" i="17"/>
  <c r="C32" i="13"/>
  <c r="D36" i="17"/>
  <c r="E36" i="17" s="1"/>
  <c r="D33" i="13"/>
  <c r="B32" i="13"/>
  <c r="D29" i="17"/>
  <c r="D34" i="13"/>
  <c r="D31" i="17"/>
  <c r="D31" i="13"/>
  <c r="C31" i="17"/>
  <c r="C31" i="13"/>
  <c r="C33" i="13"/>
  <c r="C29" i="17"/>
  <c r="C34" i="13"/>
  <c r="C30" i="17"/>
  <c r="C30" i="13"/>
  <c r="B40" i="17"/>
  <c r="F40" i="17" s="1"/>
  <c r="B35" i="13"/>
  <c r="B29" i="17"/>
  <c r="B34" i="13"/>
  <c r="B36" i="17"/>
  <c r="B33" i="13"/>
  <c r="B31" i="17"/>
  <c r="B31" i="13"/>
  <c r="B30" i="17"/>
  <c r="B30" i="13"/>
  <c r="B32" i="17"/>
  <c r="D39" i="17"/>
  <c r="B43" i="17"/>
  <c r="F43" i="17" s="1"/>
  <c r="C32" i="17"/>
  <c r="B34" i="17"/>
  <c r="F34" i="17" s="1"/>
  <c r="B35" i="17"/>
  <c r="C34" i="17"/>
  <c r="E34" i="17" s="1"/>
  <c r="C39" i="17"/>
  <c r="B33" i="17"/>
  <c r="D32" i="17"/>
  <c r="B39" i="17"/>
  <c r="C35" i="17"/>
  <c r="C33" i="17"/>
  <c r="C59" i="13"/>
  <c r="E54" i="13"/>
  <c r="D42" i="13"/>
  <c r="E50" i="13"/>
  <c r="E57" i="13"/>
  <c r="E5" i="5"/>
  <c r="E48" i="13"/>
  <c r="E55" i="13"/>
  <c r="E124" i="17"/>
  <c r="O5" i="5"/>
  <c r="F124" i="17"/>
  <c r="B59" i="13"/>
  <c r="E23" i="17"/>
  <c r="F37" i="17"/>
  <c r="E37" i="17"/>
  <c r="F42" i="17"/>
  <c r="E22" i="17"/>
  <c r="C19" i="17"/>
  <c r="D11" i="13"/>
  <c r="D9" i="13"/>
  <c r="D6" i="13"/>
  <c r="E18" i="13"/>
  <c r="F18" i="13"/>
  <c r="E20" i="13"/>
  <c r="E19" i="13"/>
  <c r="F19" i="13"/>
  <c r="E10" i="13"/>
  <c r="F10" i="13"/>
  <c r="E14" i="13"/>
  <c r="F14" i="13"/>
  <c r="B4" i="13"/>
  <c r="C35" i="20"/>
  <c r="G25" i="20"/>
  <c r="D35" i="20" s="1"/>
  <c r="B35" i="20"/>
  <c r="D26" i="20"/>
  <c r="E14" i="20"/>
  <c r="F14" i="20"/>
  <c r="D27" i="20"/>
  <c r="F15" i="20"/>
  <c r="E15" i="20"/>
  <c r="C27" i="20"/>
  <c r="C6" i="20"/>
  <c r="B27" i="20"/>
  <c r="B26" i="20"/>
  <c r="F6" i="20"/>
  <c r="D4" i="20"/>
  <c r="F23" i="20" s="1"/>
  <c r="B23" i="20"/>
  <c r="G23" i="20" s="1"/>
  <c r="D33" i="20" s="1"/>
  <c r="B24" i="20"/>
  <c r="G24" i="20" s="1"/>
  <c r="D34" i="20" s="1"/>
  <c r="B4" i="20"/>
  <c r="F11" i="20"/>
  <c r="C33" i="20"/>
  <c r="F12" i="20"/>
  <c r="C34" i="20"/>
  <c r="C26" i="20"/>
  <c r="E216" i="17"/>
  <c r="F216" i="17"/>
  <c r="D214" i="17"/>
  <c r="F23" i="17"/>
  <c r="F22" i="17"/>
  <c r="B19" i="17"/>
  <c r="F21" i="17"/>
  <c r="E21" i="17"/>
  <c r="E20" i="17"/>
  <c r="F20" i="17"/>
  <c r="D19" i="17"/>
  <c r="H26" i="7"/>
  <c r="M31" i="7"/>
  <c r="C31" i="7"/>
  <c r="D3" i="5"/>
  <c r="H3" i="7"/>
  <c r="C8" i="7"/>
  <c r="C12" i="17" s="1"/>
  <c r="M8" i="7"/>
  <c r="B12" i="17" s="1"/>
  <c r="F12" i="17" s="1"/>
  <c r="J3" i="7"/>
  <c r="N3" i="5"/>
  <c r="M11" i="5"/>
  <c r="J10" i="5"/>
  <c r="L3" i="5"/>
  <c r="H11" i="5"/>
  <c r="C11" i="5"/>
  <c r="C23" i="13" s="1"/>
  <c r="O10" i="5"/>
  <c r="O3" i="5" s="1"/>
  <c r="E10" i="5"/>
  <c r="E42" i="17" l="1"/>
  <c r="E44" i="17"/>
  <c r="F20" i="13"/>
  <c r="E45" i="17"/>
  <c r="C4" i="13"/>
  <c r="C24" i="13" s="1"/>
  <c r="C35" i="13"/>
  <c r="C36" i="13" s="1"/>
  <c r="F11" i="17"/>
  <c r="B50" i="17"/>
  <c r="E6" i="20"/>
  <c r="C52" i="17"/>
  <c r="E11" i="17"/>
  <c r="F65" i="13"/>
  <c r="E65" i="13"/>
  <c r="E123" i="17"/>
  <c r="E125" i="17"/>
  <c r="F125" i="17"/>
  <c r="F136" i="17"/>
  <c r="E136" i="17"/>
  <c r="D134" i="17"/>
  <c r="F123" i="17"/>
  <c r="F31" i="17"/>
  <c r="E31" i="17"/>
  <c r="D32" i="13"/>
  <c r="E32" i="13" s="1"/>
  <c r="F33" i="13"/>
  <c r="E33" i="13"/>
  <c r="F34" i="13"/>
  <c r="E34" i="13"/>
  <c r="F29" i="17"/>
  <c r="F36" i="17"/>
  <c r="F31" i="13"/>
  <c r="E31" i="13"/>
  <c r="D41" i="17"/>
  <c r="E41" i="17" s="1"/>
  <c r="D35" i="13"/>
  <c r="E29" i="17"/>
  <c r="D30" i="17"/>
  <c r="F30" i="17" s="1"/>
  <c r="D30" i="13"/>
  <c r="F32" i="17"/>
  <c r="F39" i="17"/>
  <c r="E32" i="17"/>
  <c r="E39" i="17"/>
  <c r="C28" i="17"/>
  <c r="B28" i="17"/>
  <c r="D35" i="17"/>
  <c r="E35" i="17" s="1"/>
  <c r="D33" i="17"/>
  <c r="E42" i="13"/>
  <c r="D59" i="13"/>
  <c r="F42" i="13"/>
  <c r="B23" i="13"/>
  <c r="D23" i="13"/>
  <c r="E8" i="13"/>
  <c r="F8" i="13"/>
  <c r="E11" i="13"/>
  <c r="F11" i="13"/>
  <c r="E16" i="13"/>
  <c r="F16" i="13"/>
  <c r="E15" i="13"/>
  <c r="F15" i="13"/>
  <c r="E12" i="13"/>
  <c r="F12" i="13"/>
  <c r="F17" i="13"/>
  <c r="E17" i="13"/>
  <c r="E7" i="13"/>
  <c r="F7" i="13"/>
  <c r="F13" i="13"/>
  <c r="E13" i="13"/>
  <c r="F9" i="13"/>
  <c r="E9" i="13"/>
  <c r="D4" i="13"/>
  <c r="F5" i="13"/>
  <c r="E5" i="13"/>
  <c r="F21" i="13"/>
  <c r="E21" i="13"/>
  <c r="E6" i="13"/>
  <c r="F6" i="13"/>
  <c r="C21" i="20"/>
  <c r="F4" i="20"/>
  <c r="B36" i="20"/>
  <c r="E26" i="20"/>
  <c r="B37" i="20"/>
  <c r="E27" i="20"/>
  <c r="F27" i="20"/>
  <c r="C37" i="20"/>
  <c r="G27" i="20"/>
  <c r="D37" i="20" s="1"/>
  <c r="F26" i="20"/>
  <c r="G26" i="20"/>
  <c r="D36" i="20" s="1"/>
  <c r="C36" i="20"/>
  <c r="F24" i="20"/>
  <c r="D21" i="20"/>
  <c r="B34" i="20"/>
  <c r="E24" i="20"/>
  <c r="B33" i="20"/>
  <c r="B21" i="20"/>
  <c r="E23" i="20"/>
  <c r="C4" i="20"/>
  <c r="E25" i="20"/>
  <c r="F25" i="20"/>
  <c r="E214" i="17"/>
  <c r="F214" i="17"/>
  <c r="B10" i="17"/>
  <c r="B9" i="17" s="1"/>
  <c r="D10" i="17"/>
  <c r="D9" i="17" s="1"/>
  <c r="E12" i="17"/>
  <c r="C10" i="17"/>
  <c r="C9" i="17" s="1"/>
  <c r="F19" i="17"/>
  <c r="E19" i="17"/>
  <c r="M26" i="7"/>
  <c r="C26" i="7"/>
  <c r="M3" i="7"/>
  <c r="H5" i="5"/>
  <c r="C3" i="7"/>
  <c r="C5" i="5"/>
  <c r="M5" i="5"/>
  <c r="M10" i="5"/>
  <c r="C10" i="5"/>
  <c r="E3" i="5"/>
  <c r="H10" i="5"/>
  <c r="J3" i="5"/>
  <c r="F41" i="17" l="1"/>
  <c r="F50" i="17"/>
  <c r="C50" i="17"/>
  <c r="E52" i="17"/>
  <c r="F69" i="13"/>
  <c r="E69" i="13"/>
  <c r="E134" i="17"/>
  <c r="F134" i="17"/>
  <c r="E30" i="17"/>
  <c r="F32" i="13"/>
  <c r="F35" i="13"/>
  <c r="E35" i="13"/>
  <c r="F30" i="13"/>
  <c r="E30" i="13"/>
  <c r="D36" i="13"/>
  <c r="D28" i="17"/>
  <c r="E28" i="17" s="1"/>
  <c r="F35" i="17"/>
  <c r="F33" i="17"/>
  <c r="E33" i="17"/>
  <c r="D24" i="13"/>
  <c r="B24" i="13"/>
  <c r="B36" i="13" s="1"/>
  <c r="E4" i="13"/>
  <c r="F4" i="13"/>
  <c r="B13" i="17"/>
  <c r="F21" i="20"/>
  <c r="G21" i="20"/>
  <c r="D32" i="20" s="1"/>
  <c r="C32" i="20"/>
  <c r="C30" i="20" s="1"/>
  <c r="B32" i="20"/>
  <c r="B30" i="20" s="1"/>
  <c r="E21" i="20"/>
  <c r="E4" i="20"/>
  <c r="F9" i="17"/>
  <c r="D13" i="17"/>
  <c r="E9" i="17"/>
  <c r="F10" i="17"/>
  <c r="E10" i="17"/>
  <c r="C13" i="17"/>
  <c r="H3" i="5"/>
  <c r="C3" i="5"/>
  <c r="M3" i="5"/>
  <c r="F6" i="14"/>
  <c r="G6" i="14"/>
  <c r="E50" i="17" l="1"/>
  <c r="F36" i="13"/>
  <c r="E36" i="13"/>
  <c r="F28" i="17"/>
</calcChain>
</file>

<file path=xl/sharedStrings.xml><?xml version="1.0" encoding="utf-8"?>
<sst xmlns="http://schemas.openxmlformats.org/spreadsheetml/2006/main" count="3593" uniqueCount="1386">
  <si>
    <t>ОТЧЕТ ОБ ИСПОЛНЕНИИ КОНСОЛИДИРОВАННОГО БЮДЖЕТА СУБЪЕКТА РОССИЙСКОЙ ФЕДЕРАЦИИ
И БЮДЖЕТА ТЕРРИТОРИАЛЬНОГО ГОСУДАРСТВЕННОГО ВНЕБЮДЖЕТНОГО ФОНДА</t>
  </si>
  <si>
    <t>КОДЫ</t>
  </si>
  <si>
    <t>Форма по ОКУД</t>
  </si>
  <si>
    <t>0503317</t>
  </si>
  <si>
    <t>Дата</t>
  </si>
  <si>
    <t>Наименование финансового органа</t>
  </si>
  <si>
    <t>ФИНАНСОВОЕ УПРАВЛЕНИЕ АДМИНИСТРАЦИИ МУНИЦИПАЛЬНОГО ОБРАЗОВАНИЯ НОВОКУБАНСКИЙ РАЙОН</t>
  </si>
  <si>
    <t>по ОКПО</t>
  </si>
  <si>
    <t>57531674</t>
  </si>
  <si>
    <t>Наименование бюджета</t>
  </si>
  <si>
    <t>Консолидированный бюджет Новокубанского МР</t>
  </si>
  <si>
    <t>по ОКТМО</t>
  </si>
  <si>
    <t>03634000</t>
  </si>
  <si>
    <t>Периодичность:</t>
  </si>
  <si>
    <t>месячная, квартальная, годовая</t>
  </si>
  <si>
    <t>Единица измерения:</t>
  </si>
  <si>
    <t>руб.</t>
  </si>
  <si>
    <t>по ОКЕИ</t>
  </si>
  <si>
    <t>383</t>
  </si>
  <si>
    <t>1. Доходы бюджета</t>
  </si>
  <si>
    <t>Наименование 
показателя</t>
  </si>
  <si>
    <t>Код строки</t>
  </si>
  <si>
    <t>Код дохода по бюджетной классификации</t>
  </si>
  <si>
    <t>Утвержденные бюджетные назначения</t>
  </si>
  <si>
    <t>Исполнено</t>
  </si>
  <si>
    <t>консолидированный бюджет субъекта Российской Федерации и территориального государственного внебюджетного фонда</t>
  </si>
  <si>
    <t>консолидированный бюджет субъекта Российской Федерации</t>
  </si>
  <si>
    <t>суммы, подлежащие исключению в рамках консолидированного бюджета субъекта Российской Федерации</t>
  </si>
  <si>
    <t>бюджеты муници- пальных районов</t>
  </si>
  <si>
    <t>бюджеты городских поселений</t>
  </si>
  <si>
    <t>бюджеты сельских поселений</t>
  </si>
  <si>
    <t>1</t>
  </si>
  <si>
    <t>2</t>
  </si>
  <si>
    <t>3</t>
  </si>
  <si>
    <t>4</t>
  </si>
  <si>
    <t>6</t>
  </si>
  <si>
    <t>7</t>
  </si>
  <si>
    <t>14</t>
  </si>
  <si>
    <t>15</t>
  </si>
  <si>
    <t>16</t>
  </si>
  <si>
    <t>18</t>
  </si>
  <si>
    <t>20</t>
  </si>
  <si>
    <t>21</t>
  </si>
  <si>
    <t>28</t>
  </si>
  <si>
    <t>29</t>
  </si>
  <si>
    <t>30</t>
  </si>
  <si>
    <t>Доходы бюджета - всего</t>
  </si>
  <si>
    <t>010</t>
  </si>
  <si>
    <t>в том числе:</t>
  </si>
  <si>
    <t>НАЛОГОВЫЕ И НЕНАЛОГОВЫЕ ДОХОДЫ</t>
  </si>
  <si>
    <t>000 1 00 00 000 00 0000 000</t>
  </si>
  <si>
    <t>НАЛОГИ НА ПРИБЫЛЬ, ДОХОДЫ</t>
  </si>
  <si>
    <t>000 1 01 00 000 00 0000 000</t>
  </si>
  <si>
    <t>Налог на прибыль организаций</t>
  </si>
  <si>
    <t>000 1 01 01 000 00 0000 110</t>
  </si>
  <si>
    <t>Налог на прибыль организаций, зачисляемый в бюджеты бюджетной системы Российской Федерации по соответствующим ставкам</t>
  </si>
  <si>
    <t>000 1 01 01 010 00 0000 110</t>
  </si>
  <si>
    <t>Налог на прибыль организаций, кроме налога, уплаченного налогоплательщиками, осуществляющими деятельность по производству сжиженного природного газа и до 31 декабря 2022 года включительно осуществившими экспорт хотя бы одной партии сжиженного природного газа на основании лицензии на осуществление исключительного права на экспорт газа (за исключением налога, уплаченного налогоплательщиками, которые до 1 января 2023 года являлись участниками консолидированной группы налогоплательщиков), зачисляемый в бюджеты субъектов Российской Федерации</t>
  </si>
  <si>
    <t>000 1 01 01 012 02 0000 110</t>
  </si>
  <si>
    <t>Налог на доходы физических лиц</t>
  </si>
  <si>
    <t>000 1 01 02 000 01 0000 110</t>
  </si>
  <si>
    <t>Налог на доходы физических лиц с доходов, источником которых является налоговый агент, за исключением доходов, в отношении которых исчисление и уплата налога осуществляются в соответствии со статьями 227, 227.1 и 228 Налогового кодекса Российской Федерации, а также доходов от долевого участия в организации, полученных физическим лицом - налоговым резидентом Российской Федерации в виде дивидендов</t>
  </si>
  <si>
    <t>000 1 01 02 010 01 0000 110</t>
  </si>
  <si>
    <t>Налог на доходы физических лиц с доходов, полученных от осуществления деятельности физическими лицами, зарегистрированными в качестве индивидуальных предпринимателей, нотариусов, занимающихся частной практикой, адвокатов, учредивших адвокатские кабинеты, и других лиц, занимающихся частной практикой в соответствии со статьей 227 Налогового кодекса Российской Федерации</t>
  </si>
  <si>
    <t>000 1 01 02 020 01 0000 110</t>
  </si>
  <si>
    <t>Налог на доходы физических лиц с доходов, полученных физическими лицами в соответствии со статьей 228 Налогового кодекса Российской Федерации (за исключением доходов от долевого участия в организации, полученных физическим лицом - налоговым резидентом Российской Федерации в виде дивидендов)</t>
  </si>
  <si>
    <t>000 1 01 02 030 01 0000 110</t>
  </si>
  <si>
    <t>Налог на доходы физических лиц в виде фиксированных авансовых платежей с доходов, полученных физическими лицами, являющимися иностранными гражданами, осуществляющими трудовую деятельность по найму на основании патента в соответствии со статьей 227.1 Налогового кодекса Российской Федерации</t>
  </si>
  <si>
    <t>000 1 01 02 040 01 0000 110</t>
  </si>
  <si>
    <t>Налог на доходы физических лиц в части суммы налога, превышающей 650 000 рублей, относящейся к части налоговой базы, превышающей 5 000 000 рублей (за исключением налога на доходы физических лиц с сумм прибыли контролируемой иностранной компании, в том числе фиксированной прибыли контролируемой иностранной компании, а также налога на доходы физических лиц в отношении доходов от долевого участия в организации, полученных физическим лицом - налоговым резидентом Российской Федерации в виде дивидендов)</t>
  </si>
  <si>
    <t>000 1 01 02 080 01 0000 110</t>
  </si>
  <si>
    <t>Налог на доходы физических лиц в отношении доходов от долевого участия в организации, полученных физическим лицом - налоговым резидентом Российской Федерации в виде дивидендов (в части суммы налога, не превышающей 650 000 рублей)</t>
  </si>
  <si>
    <t>000 1 01 02 130 01 0000 110</t>
  </si>
  <si>
    <t>Налог на доходы физических лиц в отношении доходов от долевого участия в организации, полученных физическим лицом - налоговым резидентом Российской Федерации в виде дивидендов (в части суммы налога, превышающей 650 000 рублей)</t>
  </si>
  <si>
    <t>000 1 01 02 140 01 0000 110</t>
  </si>
  <si>
    <t>НАЛОГИ НА ТОВАРЫ (РАБОТЫ, УСЛУГИ), РЕАЛИЗУЕМЫЕ НА ТЕРРИТОРИИ РОССИЙСКОЙ ФЕДЕРАЦИИ</t>
  </si>
  <si>
    <t>000 1 03 00 000 00 0000 000</t>
  </si>
  <si>
    <t>Акцизы по подакцизным товарам (продукции), производимым на территории Российской Федерации</t>
  </si>
  <si>
    <t>000 1 03 02 000 01 0000 110</t>
  </si>
  <si>
    <t>Доходы от уплаты акцизов на дизельное топливо,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</t>
  </si>
  <si>
    <t>000 1 03 02 230 01 0000 110</t>
  </si>
  <si>
    <t>Доходы от уплаты акцизов на дизельное топливо,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 (по нормативам, установленным федеральным законом о федеральном бюджете в целях формирования дорожных фондов субъектов Российской Федерации)</t>
  </si>
  <si>
    <t>000 1 03 02 231 01 0000 110</t>
  </si>
  <si>
    <t>Доходы от уплаты акцизов на моторные масла для дизельных и (или) карбюраторных (инжекторных) двигателей,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</t>
  </si>
  <si>
    <t>000 1 03 02 240 01 0000 110</t>
  </si>
  <si>
    <t>Доходы от уплаты акцизов на моторные масла для дизельных и (или) карбюраторных (инжекторных) двигателей,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 (по нормативам, установленным федеральным законом о федеральном бюджете в целях формирования дорожных фондов субъектов Российской Федерации)</t>
  </si>
  <si>
    <t>000 1 03 02 241 01 0000 110</t>
  </si>
  <si>
    <t>Доходы от уплаты акцизов на автомобильный бензин,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</t>
  </si>
  <si>
    <t>000 1 03 02 250 01 0000 110</t>
  </si>
  <si>
    <t>Доходы от уплаты акцизов на автомобильный бензин,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 (по нормативам, установленным федеральным законом о федеральном бюджете в целях формирования дорожных фондов субъектов Российской Федерации)</t>
  </si>
  <si>
    <t>000 1 03 02 251 01 0000 110</t>
  </si>
  <si>
    <t>Доходы от уплаты акцизов на прямогонный бензин,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</t>
  </si>
  <si>
    <t>000 1 03 02 260 01 0000 110</t>
  </si>
  <si>
    <t>Доходы от уплаты акцизов на прямогонный бензин,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 (по нормативам, установленным федеральным законом о федеральном бюджете в целях формирования дорожных фондов субъектов Российской Федерации)</t>
  </si>
  <si>
    <t>000 1 03 02 261 01 0000 110</t>
  </si>
  <si>
    <t>НАЛОГИ НА СОВОКУПНЫЙ ДОХОД</t>
  </si>
  <si>
    <t>000 1 05 00 000 00 0000 000</t>
  </si>
  <si>
    <t>Налог, взимаемый в связи с применением упрощенной системы налогообложения</t>
  </si>
  <si>
    <t>000 1 05 01 000 00 0000 110</t>
  </si>
  <si>
    <t>Налог, взимаемый с налогоплательщиков, выбравших в качестве объекта налогообложения доходы</t>
  </si>
  <si>
    <t>000 1 05 01 010 01 0000 110</t>
  </si>
  <si>
    <t>000 1 05 01 011 01 0000 110</t>
  </si>
  <si>
    <t>Налог, взимаемый с налогоплательщиков, выбравших в качестве объекта налогообложения доходы, уменьшенные на величину расходов</t>
  </si>
  <si>
    <t>000 1 05 01 020 01 0000 110</t>
  </si>
  <si>
    <t>Налог, взимаемый с налогоплательщиков, выбравших в качестве объекта налогообложения доходы, уменьшенные на величину расходов (в том числе минимальный налог, зачисляемый в бюджеты субъектов Российской Федерации)</t>
  </si>
  <si>
    <t>000 1 05 01 021 01 0000 110</t>
  </si>
  <si>
    <t>Единый налог на вмененный доход для отдельных видов деятельности</t>
  </si>
  <si>
    <t>000 1 05 02 000 02 0000 110</t>
  </si>
  <si>
    <t>000 1 05 02 010 02 0000 110</t>
  </si>
  <si>
    <t>Единый сельскохозяйственный налог</t>
  </si>
  <si>
    <t>000 1 05 03 000 01 0000 110</t>
  </si>
  <si>
    <t>000 1 05 03 010 01 0000 110</t>
  </si>
  <si>
    <t>Налог, взимаемый в связи с применением патентной системы налогообложения</t>
  </si>
  <si>
    <t>000 1 05 04 000 02 0000 110</t>
  </si>
  <si>
    <t>Налог, взимаемый в связи с применением патентной системы налогообложения, зачисляемый в бюджеты муниципальных районов</t>
  </si>
  <si>
    <t>000 1 05 04 020 02 0000 110</t>
  </si>
  <si>
    <t>НАЛОГИ НА ИМУЩЕСТВО</t>
  </si>
  <si>
    <t>000 1 06 00 000 00 0000 000</t>
  </si>
  <si>
    <t>Налог на имущество физических лиц</t>
  </si>
  <si>
    <t>000 1 06 01 000 00 0000 110</t>
  </si>
  <si>
    <t>Налог на имущество физических лиц, взимаемый по ставкам, применяемым к объектам налогообложения, расположенным в границах сельских поселений</t>
  </si>
  <si>
    <t>000 1 06 01 030 10 0000 110</t>
  </si>
  <si>
    <t>Налог на имущество физических лиц, взимаемый по ставкам, применяемым к объектам налогообложения, расположенным в границах городских поселений</t>
  </si>
  <si>
    <t>000 1 06 01 030 13 0000 110</t>
  </si>
  <si>
    <t>Налог на имущество организаций</t>
  </si>
  <si>
    <t>000 1 06 02 000 02 0000 110</t>
  </si>
  <si>
    <t>Налог на имущество организаций по имуществу, не входящему в Единую систему газоснабжения</t>
  </si>
  <si>
    <t>000 1 06 02 010 02 0000 110</t>
  </si>
  <si>
    <t>Земельный налог</t>
  </si>
  <si>
    <t>000 1 06 06 000 00 0000 110</t>
  </si>
  <si>
    <t>Земельный налог с организаций</t>
  </si>
  <si>
    <t>000 1 06 06 030 00 0000 110</t>
  </si>
  <si>
    <t>Земельный налог с организаций, обладающих земельным участком, расположенным в границах сельских поселений</t>
  </si>
  <si>
    <t>000 1 06 06 033 10 0000 110</t>
  </si>
  <si>
    <t>Земельный налог с организаций, обладающих земельным участком, расположенным в границах городских поселений</t>
  </si>
  <si>
    <t>000 1 06 06 033 13 0000 110</t>
  </si>
  <si>
    <t>Земельный налог с физических лиц</t>
  </si>
  <si>
    <t>000 1 06 06 040 00 0000 110</t>
  </si>
  <si>
    <t>Земельный налог с физических лиц, обладающих земельным участком, расположенным в границах сельских поселений</t>
  </si>
  <si>
    <t>000 1 06 06 043 10 0000 110</t>
  </si>
  <si>
    <t>Земельный налог с физических лиц, обладающих земельным участком, расположенным в границах городских поселений</t>
  </si>
  <si>
    <t>000 1 06 06 043 13 0000 110</t>
  </si>
  <si>
    <t>ГОСУДАРСТВЕННАЯ ПОШЛИНА</t>
  </si>
  <si>
    <t>000 1 08 00 000 00 0000 000</t>
  </si>
  <si>
    <t>Государственная пошлина по делам, рассматриваемым в судах общей юрисдикции, мировыми судьями</t>
  </si>
  <si>
    <t>000 1 08 03 000 01 0000 110</t>
  </si>
  <si>
    <t>Государственная пошлина по делам, рассматриваемым в судах общей юрисдикции, мировыми судьями (за исключением Верховного Суда Российской Федерации)</t>
  </si>
  <si>
    <t>000 1 08 03 010 01 0000 110</t>
  </si>
  <si>
    <t>ДОХОДЫ ОТ ИСПОЛЬЗОВАНИЯ ИМУЩЕСТВА, НАХОДЯЩЕГОСЯ В ГОСУДАРСТВЕННОЙ И МУНИЦИПАЛЬНОЙ СОБСТВЕННОСТИ</t>
  </si>
  <si>
    <t>000 1 11 00 000 00 0000 000</t>
  </si>
  <si>
    <t>Проценты, полученные от предоставления бюджетных кредитов внутри страны</t>
  </si>
  <si>
    <t>000 1 11 03 000 00 0000 120</t>
  </si>
  <si>
    <t>Проценты, полученные от предоставления бюджетных кредитов внутри страны за счет средств бюджетов муниципальных районов</t>
  </si>
  <si>
    <t>000 1 11 03 050 05 0000 120</t>
  </si>
  <si>
    <t>Доходы, получаемые в виде арендной либо иной платы за передачу в возмездное пользование государственного и муниципального имущества (за исключением имущества бюджетных и автономных учреждений, а также имущества государственных и муниципальных унитарных предприятий, в том числе казенных)</t>
  </si>
  <si>
    <t>000 1 11 05 000 00 0000 120</t>
  </si>
  <si>
    <t>Доходы, получаемые в виде арендной платы за земельные участки, государственная собственность на которые не разграничена, а также средства от продажи права на заключение договоров аренды указанных земельных участков</t>
  </si>
  <si>
    <t>000 1 11 05 010 00 0000 120</t>
  </si>
  <si>
    <t>Доходы, получаемые в виде арендной платы за земельные участки, государственная собственность на которые не разграничена и которые расположены в границах сельских поселений и межселенных территорий муниципальных районов, а также средства от продажи права на заключение договоров аренды указанных земельных участков</t>
  </si>
  <si>
    <t>000 1 11 05 013 05 0000 120</t>
  </si>
  <si>
    <t>Доходы, получаемые в виде арендной платы за земельные участки, государственная собственность на которые не разграничена и которые расположены в границах городских поселений, а также средства от продажи права на заключение договоров аренды указанных земельных участков</t>
  </si>
  <si>
    <t>000 1 11 05 013 13 0000 120</t>
  </si>
  <si>
    <t>Доходы, получаемые в виде арендной платы за земли после разграничения государственной собственности на землю, а также средства от продажи права на заключение договоров аренды указанных земельных участков (за исключением земельных участков бюджетных и автономных учреждений)</t>
  </si>
  <si>
    <t>000 1 11 05 020 00 0000 120</t>
  </si>
  <si>
    <t>Доходы, получаемые в виде арендной платы, а также средства от продажи права на заключение договоров аренды за земли, находящиеся в собственности муниципальных районов (за исключением земельных участков муниципальных бюджетных и автономных учреждений)</t>
  </si>
  <si>
    <t>000 1 11 05 025 05 0000 120</t>
  </si>
  <si>
    <t>Доходы, получаемые в виде арендной платы, а также средства от продажи права на заключение договоров аренды за земли, находящиеся в собственности сельских поселений (за исключением земельных участков муниципальных бюджетных и автономных учреждений)</t>
  </si>
  <si>
    <t>000 1 11 05 025 10 0000 120</t>
  </si>
  <si>
    <t>Доходы, получаемые в виде арендной платы, а также средства от продажи права на заключение договоров аренды за земли, находящиеся в собственности городских поселений (за исключением земельных участков муниципальных бюджетных и автономных учреждений)</t>
  </si>
  <si>
    <t>000 1 11 05 025 13 0000 120</t>
  </si>
  <si>
    <t>Доходы от сдачи в аренду имущества, находящегося в оперативном управлении органов государственной власти, органов местного самоуправления, органов управления государственными внебюджетными фондами и созданных ими учреждений (за исключением имущества бюджетных и автономных учреждений)</t>
  </si>
  <si>
    <t>000 1 11 05 030 00 0000 120</t>
  </si>
  <si>
    <t>Доходы от сдачи в аренду имущества, находящегося в оперативном управлении органов управления муниципальных районов и созданных ими учреждений (за исключением имущества муниципальных бюджетных и автономных учреждений)</t>
  </si>
  <si>
    <t>000 1 11 05 035 05 0000 120</t>
  </si>
  <si>
    <t>Доходы от сдачи в аренду имущества, находящегося в оперативном управлении органов управления сельских поселений и созданных ими учреждений (за исключением имущества муниципальных бюджетных и автономных учреждений)</t>
  </si>
  <si>
    <t>000 1 11 05 035 10 0000 120</t>
  </si>
  <si>
    <t>Доходы от сдачи в аренду имущества, находящегося в оперативном управлении органов управления городских поселений и созданных ими учреждений (за исключением имущества муниципальных бюджетных и автономных учреждений)</t>
  </si>
  <si>
    <t>000 1 11 05 035 13 0000 120</t>
  </si>
  <si>
    <t>Прочие доходы от использования имущества и прав, находящихся в государственной и муниципальной собственности (за исключением имущества бюджетных и автономных учреждений, а также имущества государственных и муниципальных унитарных предприятий, в том числе казенных)</t>
  </si>
  <si>
    <t>000 1 11 09 000 00 0000 120</t>
  </si>
  <si>
    <t>Прочие поступления от использования имущества, находящегося в государственной и муниципальной собственности (за исключением имущества бюджетных и автономных учреждений, а также имущества государственных и муниципальных унитарных предприятий, в том числе казенных)</t>
  </si>
  <si>
    <t>000 1 11 09 040 00 0000 120</t>
  </si>
  <si>
    <t>Прочие поступления от использования имущества, находящегося в собственности муниципальных районов (за исключением имущества муниципальных бюджетных и автономных учреждений, а также имущества муниципальных унитарных предприятий, в том числе казенных)</t>
  </si>
  <si>
    <t>000 1 11 09 045 05 0000 120</t>
  </si>
  <si>
    <t>Прочие поступления от использования имущества, находящегося в собственности городских поселений (за исключением имущества муниципальных бюджетных и автономных учреждений, а также имущества муниципальных унитарных предприятий, в том числе казенных)</t>
  </si>
  <si>
    <t>000 1 11 09 045 13 0000 120</t>
  </si>
  <si>
    <t>Плата, поступившая в рамках договора за предоставление права на размещение и эксплуатацию нестационарного торгового объекта, установку и эксплуатацию рекламных конструкций на землях или земельных участках, находящихся в государственной или муниципальной собственности, и на землях или земельных участках, государственная собственность на которые не разграничена</t>
  </si>
  <si>
    <t>000 1 11 09 080 00 0000 120</t>
  </si>
  <si>
    <t>Плата, поступившая в рамках договора за предоставление права на размещение и эксплуатацию нестационарного торгового объекта, установку и эксплуатацию рекламных конструкций на землях или земельных участках, находящихся в собственности сельских поселений, и на землях или земельных участках, государственная собственность на которые не разграничена</t>
  </si>
  <si>
    <t>000 1 11 09 080 10 0000 120</t>
  </si>
  <si>
    <t>Плата, поступившая в рамках договора за предоставление права на размещение и эксплуатацию нестационарного торгового объекта, установку и эксплуатацию рекламных конструкций на землях или земельных участках, находящихся в собственности городских поселений, и на землях или земельных участках, государственная собственность на которые не разграничена</t>
  </si>
  <si>
    <t>000 1 11 09 080 13 0000 120</t>
  </si>
  <si>
    <t>ПЛАТЕЖИ ПРИ ПОЛЬЗОВАНИИ ПРИРОДНЫМИ РЕСУРСАМИ</t>
  </si>
  <si>
    <t>000 1 12 00 000 00 0000 000</t>
  </si>
  <si>
    <t>Плата за негативное воздействие на окружающую среду</t>
  </si>
  <si>
    <t>000 1 12 01 000 01 0000 120</t>
  </si>
  <si>
    <t>Плата за выбросы загрязняющих веществ в атмосферный воздух стационарными объектами</t>
  </si>
  <si>
    <t>000 1 12 01 010 01 0000 120</t>
  </si>
  <si>
    <t>Плата за сбросы загрязняющих веществ в водные объекты</t>
  </si>
  <si>
    <t>000 1 12 01 030 01 0000 120</t>
  </si>
  <si>
    <t>Плата за размещение отходов производства и потребления</t>
  </si>
  <si>
    <t>000 1 12 01 040 01 0000 120</t>
  </si>
  <si>
    <t>Плата за размещение отходов производства</t>
  </si>
  <si>
    <t>000 1 12 01 041 01 0000 120</t>
  </si>
  <si>
    <t>ДОХОДЫ ОТ ОКАЗАНИЯ ПЛАТНЫХ УСЛУГ И КОМПЕНСАЦИИ ЗАТРАТ ГОСУДАРСТВА</t>
  </si>
  <si>
    <t>000 1 13 00 000 00 0000 000</t>
  </si>
  <si>
    <t>Доходы от оказания платных услуг (работ)</t>
  </si>
  <si>
    <t>000 1 13 01 000 00 0000 130</t>
  </si>
  <si>
    <t>Прочие доходы от оказания платных услуг (работ)</t>
  </si>
  <si>
    <t>000 1 13 01 990 00 0000 130</t>
  </si>
  <si>
    <t>Прочие доходы от оказания платных услуг (работ) получателями средств бюджетов муниципальных районов</t>
  </si>
  <si>
    <t>000 1 13 01 995 05 0000 130</t>
  </si>
  <si>
    <t>Прочие доходы от оказания платных услуг (работ) получателями средств бюджетов сельских поселений</t>
  </si>
  <si>
    <t>000 1 13 01 995 10 0000 130</t>
  </si>
  <si>
    <t>Прочие доходы от оказания платных услуг (работ) получателями средств бюджетов городских поселений</t>
  </si>
  <si>
    <t>000 1 13 01 995 13 0000 130</t>
  </si>
  <si>
    <t>ДОХОДЫ ОТ ПРОДАЖИ МАТЕРИАЛЬНЫХ И НЕМАТЕРИАЛЬНЫХ АКТИВОВ</t>
  </si>
  <si>
    <t>000 1 14 00 000 00 0000 000</t>
  </si>
  <si>
    <t>Доходы от реализации имущества, находящегося в государственной и муниципальной собственности (за исключением движимого имущества бюджетных и автономных учреждений, а также имущества государственных и муниципальных унитарных предприятий, в том числе казенных)</t>
  </si>
  <si>
    <t>000 1 14 02 000 00 0000 000</t>
  </si>
  <si>
    <t>Доходы от реализации имущества, находящегося в собственности городских поселений (за исключением движимого имущества муниципальных бюджетных и автономных учреждений, а также имущества муниципальных унитарных предприятий, в том числе казенных), в части реализации основных средств по указанному имуществу</t>
  </si>
  <si>
    <t>000 1 14 02 050 13 0000 410</t>
  </si>
  <si>
    <t>Доходы от реализации иного имущества, находящегося в собственности городских поселений (за исключением имущества муниципальных бюджетных и автономных учреждений, а также имущества муниципальных унитарных предприятий, в том числе казенных), в части реализации основных средств по указанному имуществу</t>
  </si>
  <si>
    <t>000 1 14 02 053 13 0000 410</t>
  </si>
  <si>
    <t>Доходы от продажи земельных участков, находящихся в государственной и муниципальной собственности</t>
  </si>
  <si>
    <t>000 1 14 06 000 00 0000 430</t>
  </si>
  <si>
    <t>Доходы от продажи земельных участков, государственная собственность на которые не разграничена</t>
  </si>
  <si>
    <t>000 1 14 06 010 00 0000 430</t>
  </si>
  <si>
    <t>Доходы от продажи земельных участков, государственная собственность на которые не разграничена и которые расположены в границах сельских поселений и межселенных территорий муниципальных районов</t>
  </si>
  <si>
    <t>000 1 14 06 013 05 0000 430</t>
  </si>
  <si>
    <t>Доходы от продажи земельных участков, государственная собственность на которые не разграничена и которые расположены в границах городских поселений</t>
  </si>
  <si>
    <t>000 1 14 06 013 13 0000 430</t>
  </si>
  <si>
    <t>Плата за увеличение площади земельных участков, находящихся в частной собственности, в результате перераспределения таких земельных участков и земель (или) земельных участков, находящихся в государственной или муниципальной собственности</t>
  </si>
  <si>
    <t>000 1 14 06 300 00 0000 430</t>
  </si>
  <si>
    <t>Плата за увеличение площади земельных участков, находящихся в частной собственности, в результате перераспределения таких земельных участков и земель (или) земельных участков, государственная собственность на которые не разграничена</t>
  </si>
  <si>
    <t>000 1 14 06 310 00 0000 430</t>
  </si>
  <si>
    <t>Плата за увеличение площади земельных участков, находящихся в частной собственности, в результате перераспределения таких земельных участков и земель (или) земельных участков, государственная собственность на которые не разграничена и которые расположены в границах сельских поселений и межселенных территорий муниципальных районов</t>
  </si>
  <si>
    <t>000 1 14 06 313 05 0000 430</t>
  </si>
  <si>
    <t>ШТРАФЫ, САНКЦИИ, ВОЗМЕЩЕНИЕ УЩЕРБА</t>
  </si>
  <si>
    <t>000 1 16 00 000 00 0000 000</t>
  </si>
  <si>
    <t>Административные штрафы, установленные Кодексом Российской Федерации об административных правонарушениях</t>
  </si>
  <si>
    <t>000 1 16 01 000 01 0000 140</t>
  </si>
  <si>
    <t>Административные штрафы, установленные главой 5 Кодекса Российской Федерации об административных правонарушениях, за административные правонарушения, посягающие на права граждан</t>
  </si>
  <si>
    <t>000 1 16 01 050 01 0000 140</t>
  </si>
  <si>
    <t>Административные штрафы, установленные главой 5 Кодекса Российской Федерации об административных правонарушениях, за административные правонарушения, посягающие на права граждан, налагаемые мировыми судьями, комиссиями по делам несовершеннолетних и защите их прав</t>
  </si>
  <si>
    <t>000 1 16 01 053 01 0000 140</t>
  </si>
  <si>
    <t>Административные штрафы, установленные главой 6 Кодекса Российской Федерации об административных правонарушениях, за административные правонарушения, посягающие на здоровье, санитарно-эпидемиологическое благополучие населения и общественную нравственность</t>
  </si>
  <si>
    <t>000 1 16 01 060 01 0000 140</t>
  </si>
  <si>
    <t>Административные штрафы, установленные главой 6 Кодекса Российской Федерации об административных правонарушениях, за административные правонарушения, посягающие на здоровье, санитарно-эпидемиологическое благополучие населения и общественную нравственность, налагаемые мировыми судьями, комиссиями по делам несовершеннолетних и защите их прав</t>
  </si>
  <si>
    <t>000 1 16 01 063 01 0000 140</t>
  </si>
  <si>
    <t>Административные штрафы, установленные главой 7 Кодекса Российской Федерации об административных правонарушениях, за административные правонарушения в области охраны собственности</t>
  </si>
  <si>
    <t>000 1 16 01 070 01 0000 140</t>
  </si>
  <si>
    <t>Административные штрафы, установленные главой 7 Кодекса Российской Федерации об административных правонарушениях, за административные правонарушения в области охраны собственности, налагаемые мировыми судьями, комиссиями по делам несовершеннолетних и защите их прав</t>
  </si>
  <si>
    <t>000 1 16 01 073 01 0000 140</t>
  </si>
  <si>
    <t>Административные штрафы, установленные главой 8 Кодекса Российской Федерации об административных правонарушениях, за административные правонарушения в области охраны окружающей среды, природопользования и обращения с животными</t>
  </si>
  <si>
    <t>000 1 16 01 080 01 0000 140</t>
  </si>
  <si>
    <t>Административные штрафы, установленные главой 8 Кодекса Российской Федерации об административных правонарушениях, за административные правонарушения в области охраны окружающей среды, природопользования и обращения с животными, налагаемые мировыми судьями, комиссиями по делам несовершеннолетних и защите их прав</t>
  </si>
  <si>
    <t>000 1 16 01 083 01 0000 140</t>
  </si>
  <si>
    <t>Административные штрафы, установленные главой 9 Кодекса Российской Федерации об административных правонарушениях, за административные правонарушения в промышленности, строительстве и энергетике</t>
  </si>
  <si>
    <t>000 1 16 01 090 01 0000 140</t>
  </si>
  <si>
    <t>Административные штрафы, установленные главой 9 Кодекса Российской Федерации об административных правонарушениях, за административные правонарушения в промышленности, строительстве и энергетике, налагаемые мировыми судьями, комиссиями по делам несовершеннолетних и защите их прав</t>
  </si>
  <si>
    <t>000 1 16 01 093 01 0000 140</t>
  </si>
  <si>
    <t>Административные штрафы, установленные главой 10 Кодекса Российской Федерации об административных правонарушениях, за административные правонарушения в сельском хозяйстве, ветеринарии и мелиорации земель</t>
  </si>
  <si>
    <t>000 1 16 01 100 01 0000 140</t>
  </si>
  <si>
    <t>Административные штрафы, установленные главой 10 Кодекса Российской Федерации об административных правонарушениях, за административные правонарушения в сельском хозяйстве, ветеринарии и мелиорации земель, налагаемые мировыми судьями, комиссиями по делам несовершеннолетних и защите их прав</t>
  </si>
  <si>
    <t>000 1 16 01 103 01 0000 140</t>
  </si>
  <si>
    <t>Административные штрафы, установленные главой 13 Кодекса Российской Федерации об административных правонарушениях, за административные правонарушения в области связи и информации</t>
  </si>
  <si>
    <t>000 1 16 01 130 01 0000 140</t>
  </si>
  <si>
    <t>Административные штрафы, установленные главой 13 Кодекса Российской Федерации об административных правонарушениях, за административные правонарушения в области связи и информации, налагаемые мировыми судьями, комиссиями по делам несовершеннолетних и защите их прав</t>
  </si>
  <si>
    <t>000 1 16 01 133 01 0000 140</t>
  </si>
  <si>
    <t>Административные штрафы, установленные главой 14 Кодекса Российской Федерации об административных правонарушениях, за административные правонарушения в области предпринимательской деятельности и деятельности саморегулируемых организаций</t>
  </si>
  <si>
    <t>000 1 16 01 140 01 0000 140</t>
  </si>
  <si>
    <t>Административные штрафы, установленные главой 14 Кодекса Российской Федерации об административных правонарушениях, за административные правонарушения в области предпринимательской деятельности и деятельности саморегулируемых организаций, налагаемые мировыми судьями, комиссиями по делам несовершеннолетних и защите их прав</t>
  </si>
  <si>
    <t>000 1 16 01 143 01 0000 140</t>
  </si>
  <si>
    <t>Административные штрафы, установленные главой 15 Кодекса Российской Федерации об административных правонарушениях, за административные правонарушения в области финансов, налогов и сборов, страхования, рынка ценных бумаг, добычи, производства, использования и обращения драгоценных металлов и драгоценных камней</t>
  </si>
  <si>
    <t>000 1 16 01 150 01 0000 140</t>
  </si>
  <si>
    <t>Административные штрафы, установленные главой 15 Кодекса Российской Федерации об административных правонарушениях, за административные правонарушения в области финансов, налогов и сборов, страхования, рынка ценных бумаг, добычи, производства, использования и обращения драгоценных металлов и драгоценных камней (за исключением штрафов, указанных в пункте 6 статьи 46 Бюджетного кодекса Российской Федерации), налагаемые мировыми судьями, комиссиями по делам несовершеннолетних и защите их прав</t>
  </si>
  <si>
    <t>000 1 16 01 153 01 0000 140</t>
  </si>
  <si>
    <t>Административные штрафы, установленные главой 17 Кодекса Российской Федерации об административных правонарушениях, за административные правонарушения, посягающие на институты государственной власти</t>
  </si>
  <si>
    <t>000 1 16 01 170 01 0000 140</t>
  </si>
  <si>
    <t>Административные штрафы, установленные главой 17 Кодекса Российской Федерации об административных правонарушениях, за административные правонарушения, посягающие на институты государственной власти, налагаемые мировыми судьями, комиссиями по делам несовершеннолетних и защите их прав</t>
  </si>
  <si>
    <t>000 1 16 01 173 01 0000 140</t>
  </si>
  <si>
    <t>Административные штрафы, установленные главой 19 Кодекса Российской Федерации об административных правонарушениях, за административные правонарушения против порядка управления</t>
  </si>
  <si>
    <t>000 1 16 01 190 01 0000 140</t>
  </si>
  <si>
    <t>Административные штрафы, установленные главой 19 Кодекса Российской Федерации об административных правонарушениях, за административные правонарушения против порядка управления, налагаемые мировыми судьями, комиссиями по делам несовершеннолетних и защите их прав</t>
  </si>
  <si>
    <t>000 1 16 01 193 01 0000 140</t>
  </si>
  <si>
    <t>Административные штрафы, установленные главой 20 Кодекса Российской Федерации об административных правонарушениях, за административные правонарушения, посягающие на общественный порядок и общественную безопасность</t>
  </si>
  <si>
    <t>000 1 16 01 200 01 0000 140</t>
  </si>
  <si>
    <t>Административные штрафы, установленные главой 20 Кодекса Российской Федерации об административных правонарушениях, за административные правонарушения, посягающие на общественный порядок и общественную безопасность, налагаемые мировыми судьями, комиссиями по делам несовершеннолетних и защите их прав</t>
  </si>
  <si>
    <t>000 1 16 01 203 01 0000 140</t>
  </si>
  <si>
    <t>Административные штрафы, установленные законами субъектов Российской Федерации об административных правонарушениях</t>
  </si>
  <si>
    <t>000 1 16 02 000 02 0000 140</t>
  </si>
  <si>
    <t>Административные штрафы, установленные законами субъектов Российской Федерации об административных правонарушениях, за нарушение законов и иных нормативных правовых актов субъектов Российской Федерации</t>
  </si>
  <si>
    <t>000 1 16 02 010 02 0000 140</t>
  </si>
  <si>
    <t>Денежные средства, изымаемые в собственность Российской Федерации, субъекта Российской Федерации, муниципального образования в соответствии с решениями судов (за исключением обвинительных приговоров судов)</t>
  </si>
  <si>
    <t>000 1 16 09 000 00 0000 140</t>
  </si>
  <si>
    <t>Денежные средства, изымаемые в собственность сельского поселения в соответствии с решениями судов (за исключением обвинительных приговоров судов)</t>
  </si>
  <si>
    <t>000 1 16 09 040 10 0000 140</t>
  </si>
  <si>
    <t>Платежи в целях возмещения причиненного ущерба (убытков)</t>
  </si>
  <si>
    <t>000 1 16 10 000 00 0000 140</t>
  </si>
  <si>
    <t>Платежи в целях возмещения убытков, причиненных уклонением от заключения муниципального контракта</t>
  </si>
  <si>
    <t>000 1 16 10 060 00 0000 140</t>
  </si>
  <si>
    <t>Платежи в целях возмещения убытков, причиненных уклонением от заключения с муниципальным органом муниципального района (муниципальным казенным учреждением) муниципального контракта, а также иные денежные средства, подлежащие зачислению в бюджет муниципального района за нарушение законодательства Российской Федерации о контрактной системе в сфере закупок товаров, работ, услуг для обеспечения государственных и муниципальных нужд (за исключением муниципального контракта, финансируемого за счет средств муниципального дорожного фонда)</t>
  </si>
  <si>
    <t>000 1 16 10 061 05 0000 140</t>
  </si>
  <si>
    <t>Денежные взыскания, налагаемые в возмещение ущерба, причиненного в результате незаконного или нецелевого использования бюджетных средств</t>
  </si>
  <si>
    <t>000 1 16 10 100 00 0000 140</t>
  </si>
  <si>
    <t>Денежные взыскания, налагаемые в возмещение ущерба, причиненного в результате незаконного или нецелевого использования бюджетных средств (в части бюджетов муниципальных районов)</t>
  </si>
  <si>
    <t>000 1 16 10 100 05 0000 140</t>
  </si>
  <si>
    <t>Денежные взыскания, налагаемые в возмещение ущерба, причиненного в результате незаконного или нецелевого использования бюджетных средств (в части бюджетов городских поселений)</t>
  </si>
  <si>
    <t>000 1 16 10 100 13 0000 140</t>
  </si>
  <si>
    <t>Доходы от денежных взысканий (штрафов), поступающие в счет погашения задолженности, образовавшейся до 1 января 2020 года, подлежащие зачислению в бюджеты бюджетной системы Российской Федерации по нормативам, действовавшим в 2019 году</t>
  </si>
  <si>
    <t>000 1 16 10 120 00 0000 140</t>
  </si>
  <si>
    <t>Доходы от денежных взысканий (штрафов), поступающие в счет погашения задолженности, образовавшейся до 1 января 2020 года, подлежащие зачислению в бюджет муниципального образования по нормативам, действовавшим в 2019 году</t>
  </si>
  <si>
    <t>000 1 16 10 123 01 0000 140</t>
  </si>
  <si>
    <t>ПРОЧИЕ НЕНАЛОГОВЫЕ ДОХОДЫ</t>
  </si>
  <si>
    <t>000 1 17 00 000 00 0000 000</t>
  </si>
  <si>
    <t>Невыясненные поступления</t>
  </si>
  <si>
    <t>000 1 17 01 000 00 0000 180</t>
  </si>
  <si>
    <t>Невыясненные поступления, зачисляемые в бюджеты сельских поселений</t>
  </si>
  <si>
    <t>000 1 17 01 050 10 0000 180</t>
  </si>
  <si>
    <t>Невыясненные поступления, зачисляемые в бюджеты городских поселений</t>
  </si>
  <si>
    <t>000 1 17 01 050 13 0000 180</t>
  </si>
  <si>
    <t>БЕЗВОЗМЕЗДНЫЕ ПОСТУПЛЕНИЯ</t>
  </si>
  <si>
    <t>000 2 00 00 000 00 0000 000</t>
  </si>
  <si>
    <t>БЕЗВОЗМЕЗДНЫЕ ПОСТУПЛЕНИЯ ОТ ДРУГИХ БЮДЖЕТОВ БЮДЖЕТНОЙ СИСТЕМЫ РОССИЙСКОЙ ФЕДЕРАЦИИ</t>
  </si>
  <si>
    <t>000 2 02 00 000 00 0000 000</t>
  </si>
  <si>
    <t>Дотации бюджетам бюджетной системы Российской Федерации</t>
  </si>
  <si>
    <t>000 2 02 10 000 00 0000 150</t>
  </si>
  <si>
    <t>Дотации на выравнивание бюджетной обеспеченности</t>
  </si>
  <si>
    <t>000 2 02 15 001 00 0000 150</t>
  </si>
  <si>
    <t>Дотации бюджетам муниципальных районов на выравнивание бюджетной обеспеченности из бюджета субъекта Российской Федерации</t>
  </si>
  <si>
    <t>000 2 02 15 001 05 0000 150</t>
  </si>
  <si>
    <t>Дотации бюджетам сельских поселений на выравнивание бюджетной обеспеченности из бюджета субъекта Российской Федерации</t>
  </si>
  <si>
    <t>000 2 02 15 001 10 0000 150</t>
  </si>
  <si>
    <t>Дотации бюджетам городских поселений на выравнивание бюджетной обеспеченности из бюджета субъекта Российской Федерации</t>
  </si>
  <si>
    <t>000 2 02 15 001 13 0000 150</t>
  </si>
  <si>
    <t>Дотации на выравнивание бюджетной обеспеченности из бюджетов муниципальных районов, городских округов с внутригородским делением</t>
  </si>
  <si>
    <t>000 2 02 16 001 00 0000 150</t>
  </si>
  <si>
    <t>Дотации бюджетам сельских поселений на выравнивание бюджетной обеспеченности из бюджетов муниципальных районов</t>
  </si>
  <si>
    <t>000 2 02 16 001 10 0000 150</t>
  </si>
  <si>
    <t>Субсидии бюджетам бюджетной системы Российской Федерации (межбюджетные субсидии)</t>
  </si>
  <si>
    <t>000 2 02 20 000 00 0000 150</t>
  </si>
  <si>
    <t>Субсидии бюджетам на софинансирование капитальных вложений в объекты муниципальной собственности</t>
  </si>
  <si>
    <t>000 2 02 20 077 00 0000 150</t>
  </si>
  <si>
    <t>Субсидии бюджетам муниципальных районов на софинансирование капитальных вложений в объекты муниципальной собственности</t>
  </si>
  <si>
    <t>000 2 02 20 077 05 0000 150</t>
  </si>
  <si>
    <t>Субсидии бюджетам на организацию бесплатного горячего питания обучающихся, получающих начальное общее образование в государственных и муниципальных образовательных организациях</t>
  </si>
  <si>
    <t>000 2 02 25 304 00 0000 150</t>
  </si>
  <si>
    <t>Субсидии бюджетам муниципальных районов на организацию бесплатного горячего питания обучающихся, получающих начальное общее образование в государственных и муниципальных образовательных организациях</t>
  </si>
  <si>
    <t>000 2 02 25 304 05 0000 150</t>
  </si>
  <si>
    <t>Субсидии бюджетам на обеспечение развития и укрепления материально-технической базы домов культуры в населенных пунктах с числом жителей до 50 тысяч человек</t>
  </si>
  <si>
    <t>000 2 02 25 467 00 0000 150</t>
  </si>
  <si>
    <t>Субсидии бюджетам сельских поселений на обеспечение развития и укрепления материально-технической базы домов культуры в населенных пунктах с числом жителей до 50 тысяч человек</t>
  </si>
  <si>
    <t>000 2 02 25 467 10 0000 150</t>
  </si>
  <si>
    <t>Субсидии бюджетам городских поселений на обеспечение развития и укрепления материально-технической базы домов культуры в населенных пунктах с числом жителей до 50 тысяч человек</t>
  </si>
  <si>
    <t>000 2 02 25 467 13 0000 150</t>
  </si>
  <si>
    <t>Субсидии бюджетам на реализацию мероприятий по обеспечению жильем молодых семей</t>
  </si>
  <si>
    <t>000 2 02 25 497 00 0000 150</t>
  </si>
  <si>
    <t>Субсидии бюджетам муниципальных районов на реализацию мероприятий по обеспечению жильем молодых семей</t>
  </si>
  <si>
    <t>000 2 02 25 497 05 0000 150</t>
  </si>
  <si>
    <t>Субсидии бюджетам городских поселений на реализацию мероприятий по обеспечению жильем молодых семей</t>
  </si>
  <si>
    <t>000 2 02 25 497 13 0000 150</t>
  </si>
  <si>
    <t>Субсидии бюджетам на поддержку отрасли культуры</t>
  </si>
  <si>
    <t>000 2 02 25 519 00 0000 150</t>
  </si>
  <si>
    <t>Субсидии бюджетам муниципальных районов на поддержку отрасли культуры</t>
  </si>
  <si>
    <t>000 2 02 25 519 05 0000 150</t>
  </si>
  <si>
    <t>Субсидии бюджетам на реализацию программ формирования современной городской среды</t>
  </si>
  <si>
    <t>000 2 02 25 555 00 0000 150</t>
  </si>
  <si>
    <t>Субсидии бюджетам сельских поселений на реализацию программ формирования современной городской среды</t>
  </si>
  <si>
    <t>000 2 02 25 555 10 0000 150</t>
  </si>
  <si>
    <t>Субсидии бюджетам на обеспечение оснащения государственных и муниципальных общеобразовательных организаций, в том числе структурных подразделений указанных организаций, государственными символами Российской Федерации</t>
  </si>
  <si>
    <t>000 2 02 25 786 00 0000 150</t>
  </si>
  <si>
    <t>Субсидии бюджетам муниципальных районов на обеспечение оснащения государственных и муниципальных общеобразовательных организаций, в том числе структурных подразделений указанных организаций, государственными символами Российской Федерации</t>
  </si>
  <si>
    <t>000 2 02 25 786 05 0000 150</t>
  </si>
  <si>
    <t>Прочие субсидии</t>
  </si>
  <si>
    <t>000 2 02 29 999 00 0000 150</t>
  </si>
  <si>
    <t>Прочие субсидии бюджетам муниципальных районов</t>
  </si>
  <si>
    <t>000 2 02 29 999 05 0000 150</t>
  </si>
  <si>
    <t>Прочие субсидии бюджетам сельских поселений</t>
  </si>
  <si>
    <t>000 2 02 29 999 10 0000 150</t>
  </si>
  <si>
    <t>Прочие субсидии бюджетам городских поселений</t>
  </si>
  <si>
    <t>000 2 02 29 999 13 0000 150</t>
  </si>
  <si>
    <t>Субвенции бюджетам бюджетной системы Российской Федерации</t>
  </si>
  <si>
    <t>000 2 02 30 000 00 0000 150</t>
  </si>
  <si>
    <t>Субвенции местным бюджетам на выполнение передаваемых полномочий субъектов Российской Федерации</t>
  </si>
  <si>
    <t>000 2 02 30 024 00 0000 150</t>
  </si>
  <si>
    <t>Субвенции бюджетам муниципальных районов на выполнение передаваемых полномочий субъектов Российской Федерации</t>
  </si>
  <si>
    <t>000 2 02 30 024 05 0000 150</t>
  </si>
  <si>
    <t>Субвенции бюджетам сельских поселений на выполнение передаваемых полномочий субъектов Российской Федерации</t>
  </si>
  <si>
    <t>000 2 02 30 024 10 0000 150</t>
  </si>
  <si>
    <t>Субвенции бюджетам городских поселений на выполнение передаваемых полномочий субъектов Российской Федерации</t>
  </si>
  <si>
    <t>000 2 02 30 024 13 0000 150</t>
  </si>
  <si>
    <t>Субвенции бюджетам на компенсацию части платы, взимаемой с родителей (законных представителей) за присмотр и уход за детьми, посещающими образовательные организации, реализующие образовательные программы дошкольного образования</t>
  </si>
  <si>
    <t>000 2 02 30 029 00 0000 150</t>
  </si>
  <si>
    <t>Субвенции бюджетам муниципальных районов на компенсацию части платы, взимаемой с родителей (законных представителей) за присмотр и уход за детьми, посещающими образовательные организации, реализующие образовательные программы дошкольного образования</t>
  </si>
  <si>
    <t>000 2 02 30 029 05 0000 150</t>
  </si>
  <si>
    <t>Субвенции бюджетам муниципальных образований на обеспечение детей-сирот и детей, оставшихся без попечения родителей, лиц из числа детей-сирот и детей, оставшихся без попечения родителей, жилыми помещениями</t>
  </si>
  <si>
    <t>000 2 02 35 082 00 0000 150</t>
  </si>
  <si>
    <t>Субвенции бюджетам муниципальных районов на обеспечение детей-сирот и детей, оставшихся без попечения родителей, лиц из числа детей-сирот и детей, оставшихся без попечения родителей, жилыми помещениями</t>
  </si>
  <si>
    <t>000 2 02 35 082 05 0000 150</t>
  </si>
  <si>
    <t>Субвенции бюджетам на осуществление первичного воинского учета органами местного самоуправления поселений, муниципальных и городских округов</t>
  </si>
  <si>
    <t>000 2 02 35 118 00 0000 150</t>
  </si>
  <si>
    <t>Субвенции бюджетам сельских поселений на осуществление первичного воинского учета органами местного самоуправления поселений, муниципальных и городских округов</t>
  </si>
  <si>
    <t>000 2 02 35 118 10 0000 150</t>
  </si>
  <si>
    <t>Субвенции бюджетам городских поселений на осуществление первичного воинского учета органами местного самоуправления поселений, муниципальных и городских округов</t>
  </si>
  <si>
    <t>000 2 02 35 118 13 0000 150</t>
  </si>
  <si>
    <t>Субвенции бюджетам на осуществление полномочий по составлению (изменению) списков кандидатов в присяжные заседатели федеральных судов общей юрисдикции в Российской Федерации</t>
  </si>
  <si>
    <t>000 2 02 35 120 00 0000 150</t>
  </si>
  <si>
    <t>Субвенции бюджетам муниципальных районов на осуществление полномочий по составлению (изменению) списков кандидатов в присяжные заседатели федеральных судов общей юрисдикции в Российской Федерации</t>
  </si>
  <si>
    <t>000 2 02 35 120 05 0000 150</t>
  </si>
  <si>
    <t>Субвенции бюджетам на проведение мероприятий по обеспечению деятельности советников директора по воспитанию и взаимодействию с детскими общественными объединениями в общеобразовательных организациях</t>
  </si>
  <si>
    <t>000 2 02 35 179 00 0000 150</t>
  </si>
  <si>
    <t>Субвенции бюджетам муниципальных районов на проведение мероприятий по обеспечению деятельности советников директора по воспитанию и взаимодействию с детскими общественными объединениями в общеобразовательных организациях</t>
  </si>
  <si>
    <t>000 2 02 35 179 05 0000 150</t>
  </si>
  <si>
    <t>Субвенции бюджетам муниципальных образований на ежемесячное денежное вознаграждение за классное руководство педагогическим работникам государственных и муниципальных образовательных организаций, реализующих образовательные программы начального общего образования, образовательные программы основного общего образования, образовательные программы среднего общего образования</t>
  </si>
  <si>
    <t>000 2 02 35 303 00 0000 150</t>
  </si>
  <si>
    <t>Субвенции бюджетам муниципальных районов на ежемесячное денежное вознаграждение за классное руководство педагогическим работникам государственных и муниципальных образовательных организаций, реализующих образовательные программы начального общего образования, образовательные программы основного общего образования, образовательные программы среднего общего образования</t>
  </si>
  <si>
    <t>000 2 02 35 303 05 0000 150</t>
  </si>
  <si>
    <t>Единая субвенция местным бюджетам из бюджета субъекта Российской Федерации</t>
  </si>
  <si>
    <t>000 2 02 36 900 00 0000 150</t>
  </si>
  <si>
    <t>Единая субвенция бюджетам муниципальных районов из бюджета субъекта Российской Федерации</t>
  </si>
  <si>
    <t>000 2 02 36 900 05 0000 150</t>
  </si>
  <si>
    <t>Иные межбюджетные трансферты</t>
  </si>
  <si>
    <t>000 2 02 40 000 00 0000 150</t>
  </si>
  <si>
    <t>Межбюджетные трансферты, передаваемые бюджетам муниципальных образований на осуществление части полномочий по решению вопросов местного значения в соответствии с заключенными соглашениями</t>
  </si>
  <si>
    <t>000 2 02 40 014 00 0000 150</t>
  </si>
  <si>
    <t>Межбюджетные трансферты, передаваемые бюджетам муниципальных районов из бюджетов поселений на осуществление части полномочий по решению вопросов местного значения в соответствии с заключенными соглашениями</t>
  </si>
  <si>
    <t>000 2 02 40 014 05 0000 150</t>
  </si>
  <si>
    <t>ПРОЧИЕ БЕЗВОЗМЕЗДНЫЕ ПОСТУПЛЕНИЯ</t>
  </si>
  <si>
    <t>000 2 07 00 000 00 0000 000</t>
  </si>
  <si>
    <t>Прочие безвозмездные поступления в бюджеты муниципальных районов</t>
  </si>
  <si>
    <t>000 2 07 05 000 05 0000 150</t>
  </si>
  <si>
    <t>000 2 07 05 030 05 0000 150</t>
  </si>
  <si>
    <t>ДОХОДЫ БЮДЖЕТОВ БЮДЖЕТНОЙ СИСТЕМЫ РОССИЙСКОЙ ФЕДЕРАЦИИ ОТ ВОЗВРАТА ОСТАТКОВ СУБСИДИЙ, СУБВЕНЦИЙ И ИНЫХ МЕЖБЮДЖЕТНЫХ ТРАНСФЕРТОВ, ИМЕЮЩИХ ЦЕЛЕВОЕ НАЗНАЧЕНИЕ, ПРОШЛЫХ ЛЕТ</t>
  </si>
  <si>
    <t>000 2 18 00 000 00 0000 000</t>
  </si>
  <si>
    <t>Доходы бюджетов бюджетной системы Российской Федерации от возврата бюджетами бюджетной системы Российской Федерации остатков субсидий, субвенций и иных межбюджетных трансфертов, имеющих целевое назначение, прошлых лет, а также от возврата организациями остатков субсидий прошлых лет</t>
  </si>
  <si>
    <t>000 2 18 00 000 00 0000 150</t>
  </si>
  <si>
    <t>Доходы бюджетов муниципальных районов от возврата бюджетами бюджетной системы Российской Федерации остатков субсидий, субвенций и иных межбюджетных трансфертов, имеющих целевое назначение, прошлых лет, а также от возврата организациями остатков субсидий прошлых лет</t>
  </si>
  <si>
    <t>000 2 18 00 000 05 0000 150</t>
  </si>
  <si>
    <t>Доходы бюджетов муниципальных районов от возврата организациями остатков субсидий прошлых лет</t>
  </si>
  <si>
    <t>000 2 18 05 000 05 0000 150</t>
  </si>
  <si>
    <t>Доходы бюджетов муниципальных районов от возврата бюджетными учреждениями остатков субсидий прошлых лет</t>
  </si>
  <si>
    <t>000 2 18 05 010 05 0000 150</t>
  </si>
  <si>
    <t>Доходы бюджетов муниципальных районов от возврата автономными учреждениями остатков субсидий прошлых лет</t>
  </si>
  <si>
    <t>000 2 18 05 020 05 0000 150</t>
  </si>
  <si>
    <t>ВОЗВРАТ ОСТАТКОВ СУБСИДИЙ, СУБВЕНЦИЙ И ИНЫХ МЕЖБЮДЖЕТНЫХ ТРАНСФЕРТОВ, ИМЕЮЩИХ ЦЕЛЕВОЕ НАЗНАЧЕНИЕ, ПРОШЛЫХ ЛЕТ</t>
  </si>
  <si>
    <t>000 2 19 00 000 00 0000 000</t>
  </si>
  <si>
    <t>Возврат остатков субсидий, субвенций и иных межбюджетных трансфертов, имеющих целевое назначение, прошлых лет из бюджетов муниципальных районов</t>
  </si>
  <si>
    <t>000 2 19 00 000 05 0000 150</t>
  </si>
  <si>
    <t>Возврат остатков субсидий на организацию бесплатного горячего питания обучающихся, получающих начальное общее образование в государственных и муниципальных образовательных организациях, из бюджетов муниципальных районов</t>
  </si>
  <si>
    <t>000 2 19 25 304 05 0000 150</t>
  </si>
  <si>
    <t>Возврат остатков субвенций на ежемесячное денежное вознаграждение за классное руководство педагогическим работникам государственных и муниципальных образовательных организаций, реализующих образовательные программы начального общего образования, образовательные программы основного общего образования, образовательные программы среднего общего образования, из бюджетов муниципальных районов</t>
  </si>
  <si>
    <t>000 2 19 35 303 05 0000 150</t>
  </si>
  <si>
    <t>Возврат прочих остатков субсидий, субвенций и иных межбюджетных трансфертов, имеющих целевое назначение, прошлых лет из бюджетов муниципальных районов</t>
  </si>
  <si>
    <t>000 2 19 60 010 05 0000 150</t>
  </si>
  <si>
    <t>районный бюджет</t>
  </si>
  <si>
    <t>Доходы от компенсации затрат государства</t>
  </si>
  <si>
    <t>000 1 13 02 000 00 0000 130</t>
  </si>
  <si>
    <t>Прочие доходы от компенсации затрат государства</t>
  </si>
  <si>
    <t>000 1 13 02 990 00 0000 130</t>
  </si>
  <si>
    <t>Прочие доходы от компенсации затрат бюджетов муниципальных районов</t>
  </si>
  <si>
    <t>000 1 13 02 995 05 0000 130</t>
  </si>
  <si>
    <t>Прочие доходы от компенсации затрат бюджетов сельских поселений</t>
  </si>
  <si>
    <t>000 1 13 02 995 10 0000 130</t>
  </si>
  <si>
    <t>Прочие доходы от компенсации затрат бюджетов городских поселений</t>
  </si>
  <si>
    <t>000 1 13 02 995 13 0000 130</t>
  </si>
  <si>
    <t>Штрафы, неустойки, пени, уплаченные в соответствии с законом или договором в случае неисполнения или ненадлежащего исполнения обязательств перед государственным (муниципальным) органом, органом управления государственным внебюджетным фондом, казенным учреждением, Центральным банком Российской Федерации, иной организацией, действующей от имени Российской Федерации</t>
  </si>
  <si>
    <t>000 1 16 07 000 00 0000 140</t>
  </si>
  <si>
    <t>Штрафы, неустойки, пени, уплаченные в случае просрочки исполнения поставщиком (подрядчиком, исполнителем) обязательств, предусмотренных государственным (муниципальным) контрактом</t>
  </si>
  <si>
    <t>000 1 16 07 010 00 0000 140</t>
  </si>
  <si>
    <t>Штрафы, неустойки, пени, уплаченные в случае просрочки исполнения поставщиком (подрядчиком, исполнителем) обязательств, предусмотренных муниципальным контрактом, заключенным муниципальным органом, казенным учреждением муниципального района</t>
  </si>
  <si>
    <t>000 1 16 07 010 05 0000 140</t>
  </si>
  <si>
    <t>Штрафы, неустойки, пени, уплаченные в случае просрочки исполнения поставщиком (подрядчиком, исполнителем) обязательств, предусмотренных муниципальным контрактом, заключенным муниципальным органом, казенным учреждением городского поселения</t>
  </si>
  <si>
    <t>000 1 16 07 010 13 0000 140</t>
  </si>
  <si>
    <t>Невыясненные поступления, зачисляемые в бюджеты муниципальных районов</t>
  </si>
  <si>
    <t>000 1 17 01 050 05 0000 180</t>
  </si>
  <si>
    <t>Субсидии бюджетам городских поселений на реализацию программ формирования современной городской среды</t>
  </si>
  <si>
    <t>000 2 02 25 555 13 0000 150</t>
  </si>
  <si>
    <t>Прочие межбюджетные трансферты, передаваемые бюджетам</t>
  </si>
  <si>
    <t>000 2 02 49 999 00 0000 150</t>
  </si>
  <si>
    <t>Прочие межбюджетные трансферты, передаваемые бюджетам сельских поселений</t>
  </si>
  <si>
    <t>000 2 02 49 999 10 0000 150</t>
  </si>
  <si>
    <t>Прочие безвозмездные поступления в бюджеты сельских поселений</t>
  </si>
  <si>
    <t>000 2 07 05 000 10 0000 150</t>
  </si>
  <si>
    <t>000 2 07 05 030 10 0000 150</t>
  </si>
  <si>
    <t>000 2 08 00 000 00 0000 000</t>
  </si>
  <si>
    <t>Возврат остатков субсидий, субвенций и иных межбюджетных трансфертов, имеющих целевое назначение, прошлых лет из бюджетов городских поселений</t>
  </si>
  <si>
    <t>000 2 19 00 000 13 0000 150</t>
  </si>
  <si>
    <t>Возврат прочих остатков субсидий, субвенций и иных межбюджетных трансфертов, имеющих целевое назначение, прошлых лет из бюджетов городских поселений</t>
  </si>
  <si>
    <t>000 2 19 60 010 13 0000 150</t>
  </si>
  <si>
    <t>город</t>
  </si>
  <si>
    <t>сельские поселения</t>
  </si>
  <si>
    <t>итого по поселениям</t>
  </si>
  <si>
    <t>БЕЗ КОНСОЛИДАЦИИ</t>
  </si>
  <si>
    <t>консолидированный</t>
  </si>
  <si>
    <t xml:space="preserve">консолидированный </t>
  </si>
  <si>
    <t>2024 год</t>
  </si>
  <si>
    <t>Налоговые и неналоговые доходы</t>
  </si>
  <si>
    <t>Акцизы по подакцизным товарам (продукции), производимым на территории российской федерации</t>
  </si>
  <si>
    <t>Государственная пошлина</t>
  </si>
  <si>
    <t>Доходы от использования имущества, находящегося в государственной и муниципальной собственности</t>
  </si>
  <si>
    <t>Доходы от оказания платных услуг и компенсации затрат государства</t>
  </si>
  <si>
    <t>Доходы от продажи материальных и нематериальных активов</t>
  </si>
  <si>
    <t>Штрафы, санкции, возмещение ущерба</t>
  </si>
  <si>
    <t>Прочие неналоговые доходы</t>
  </si>
  <si>
    <t>Безвозмездные поступления</t>
  </si>
  <si>
    <t>Безвозмездные поступления от других бюджетов бюджетной системы российской федерации</t>
  </si>
  <si>
    <t>Дотации бюджетам бюджетной системы российской федерации</t>
  </si>
  <si>
    <t>Субсидии бюджетам бюджетной системы российской федерации (межбюджетные субсидии)</t>
  </si>
  <si>
    <t>Субвенции бюджетам бюджетной системы российской федерации</t>
  </si>
  <si>
    <t>Прочие безвозмездные поступления</t>
  </si>
  <si>
    <t>Доходы бюджетов бюджетной системы российской федерации от возврата остатков субсидий, субвенций и иных межбюджетных трансфертов, имеющих целевое назначение, прошлых лет</t>
  </si>
  <si>
    <t>Возврат остатков субсидий, субвенций и иных межбюджетных трансфертов, имеющих целевое назначение, прошлых лет</t>
  </si>
  <si>
    <t>2. Расходы бюджета</t>
  </si>
  <si>
    <t>Код расхода по бюджетной классификации</t>
  </si>
  <si>
    <t>Расходы бюджета - всего</t>
  </si>
  <si>
    <t>200</t>
  </si>
  <si>
    <t>X</t>
  </si>
  <si>
    <t>Общегосударственные вопросы</t>
  </si>
  <si>
    <t>000 0100 00 0 00 00000 000</t>
  </si>
  <si>
    <t>Функционирование высшего должностного лица субъекта Российской Федерации и муниципального образования</t>
  </si>
  <si>
    <t>000 0102 00 0 00 00000 000</t>
  </si>
  <si>
    <t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t>
  </si>
  <si>
    <t>000 0102 00 0 00 00000 100</t>
  </si>
  <si>
    <t>Расходы на выплаты персоналу государственных (муниципальных) органов</t>
  </si>
  <si>
    <t>000 0102 00 0 00 00000 120</t>
  </si>
  <si>
    <t>Фонд оплаты труда государственных (муниципальных) органов</t>
  </si>
  <si>
    <t>000 0102 00 0 00 00000 121</t>
  </si>
  <si>
    <t>Взносы по обязательному социальному страхованию на выплаты денежного содержания и иные выплаты работникам государственных (муниципальных) органов</t>
  </si>
  <si>
    <t>000 0102 00 0 00 00000 129</t>
  </si>
  <si>
    <t>Функционирование законодательных (представительных) органов государственной власти и представительных органов муниципальных образований</t>
  </si>
  <si>
    <t>000 0103 00 0 00 00000 000</t>
  </si>
  <si>
    <t>000 0103 00 0 00 00000 100</t>
  </si>
  <si>
    <t>000 0103 00 0 00 00000 120</t>
  </si>
  <si>
    <t>000 0103 00 0 00 00000 121</t>
  </si>
  <si>
    <t>000 0103 00 0 00 00000 129</t>
  </si>
  <si>
    <t>Закупка товаров, работ и услуг для обеспечения государственных (муниципальных) нужд</t>
  </si>
  <si>
    <t>000 0103 00 0 00 00000 200</t>
  </si>
  <si>
    <t>Иные закупки товаров, работ и услуг для обеспечения государственных (муниципальных) нужд</t>
  </si>
  <si>
    <t>000 0103 00 0 00 00000 240</t>
  </si>
  <si>
    <t>Прочая закупка товаров, работ и услуг</t>
  </si>
  <si>
    <t>000 0103 00 0 00 00000 244</t>
  </si>
  <si>
    <t>Иные бюджетные ассигнования</t>
  </si>
  <si>
    <t>000 0103 00 0 00 00000 800</t>
  </si>
  <si>
    <t>Уплата налогов, сборов и иных платежей</t>
  </si>
  <si>
    <t>000 0103 00 0 00 00000 850</t>
  </si>
  <si>
    <t>Уплата иных платежей</t>
  </si>
  <si>
    <t>000 0103 00 0 00 00000 853</t>
  </si>
  <si>
    <t>Функционирование Правительства Российской Федерации, высших исполнительных органов субъектов Российской Федерации, местных администраций</t>
  </si>
  <si>
    <t>000 0104 00 0 00 00000 000</t>
  </si>
  <si>
    <t>000 0104 00 0 00 00000 100</t>
  </si>
  <si>
    <t>000 0104 00 0 00 00000 120</t>
  </si>
  <si>
    <t>000 0104 00 0 00 00000 121</t>
  </si>
  <si>
    <t>Иные выплаты персоналу государственных (муниципальных) органов, за исключением фонда оплаты труда</t>
  </si>
  <si>
    <t>000 0104 00 0 00 00000 122</t>
  </si>
  <si>
    <t>000 0104 00 0 00 00000 129</t>
  </si>
  <si>
    <t>000 0104 00 0 00 00000 200</t>
  </si>
  <si>
    <t>000 0104 00 0 00 00000 240</t>
  </si>
  <si>
    <t>000 0104 00 0 00 00000 244</t>
  </si>
  <si>
    <t>Закупка энергетических ресурсов</t>
  </si>
  <si>
    <t>000 0104 00 0 00 00000 247</t>
  </si>
  <si>
    <t>Межбюджетные трансферты</t>
  </si>
  <si>
    <t>000 0104 00 0 00 00000 500</t>
  </si>
  <si>
    <t>000 0104 00 0 00 00000 540</t>
  </si>
  <si>
    <t>000 0104 00 0 00 00000 800</t>
  </si>
  <si>
    <t>000 0104 00 0 00 00000 850</t>
  </si>
  <si>
    <t>Уплата налога на имущество организаций и земельного налога</t>
  </si>
  <si>
    <t>000 0104 00 0 00 00000 851</t>
  </si>
  <si>
    <t>Уплата прочих налогов, сборов</t>
  </si>
  <si>
    <t>000 0104 00 0 00 00000 852</t>
  </si>
  <si>
    <t>000 0104 00 0 00 00000 853</t>
  </si>
  <si>
    <t>Судебная система</t>
  </si>
  <si>
    <t>000 0105 00 0 00 00000 000</t>
  </si>
  <si>
    <t>000 0105 00 0 00 00000 200</t>
  </si>
  <si>
    <t>000 0105 00 0 00 00000 240</t>
  </si>
  <si>
    <t>000 0105 00 0 00 00000 244</t>
  </si>
  <si>
    <t>Обеспечение деятельности финансовых, налоговых и таможенных органов и органов финансового (финансово-бюджетного) надзора</t>
  </si>
  <si>
    <t>000 0106 00 0 00 00000 000</t>
  </si>
  <si>
    <t>000 0106 00 0 00 00000 100</t>
  </si>
  <si>
    <t>000 0106 00 0 00 00000 120</t>
  </si>
  <si>
    <t>000 0106 00 0 00 00000 121</t>
  </si>
  <si>
    <t>000 0106 00 0 00 00000 122</t>
  </si>
  <si>
    <t>000 0106 00 0 00 00000 129</t>
  </si>
  <si>
    <t>000 0106 00 0 00 00000 200</t>
  </si>
  <si>
    <t>000 0106 00 0 00 00000 240</t>
  </si>
  <si>
    <t>000 0106 00 0 00 00000 244</t>
  </si>
  <si>
    <t>000 0106 00 0 00 00000 247</t>
  </si>
  <si>
    <t>000 0106 00 0 00 00000 500</t>
  </si>
  <si>
    <t>000 0106 00 0 00 00000 540</t>
  </si>
  <si>
    <t>000 0106 00 0 00 00000 800</t>
  </si>
  <si>
    <t>000 0106 00 0 00 00000 850</t>
  </si>
  <si>
    <t>000 0106 00 0 00 00000 851</t>
  </si>
  <si>
    <t>000 0106 00 0 00 00000 853</t>
  </si>
  <si>
    <t>Обеспечение проведения выборов и референдумов</t>
  </si>
  <si>
    <t>000 0107 00 0 00 00000 000</t>
  </si>
  <si>
    <t>000 0107 00 0 00 00000 800</t>
  </si>
  <si>
    <t>Специальные расходы</t>
  </si>
  <si>
    <t>000 0107 00 0 00 00000 880</t>
  </si>
  <si>
    <t>Резервные фонды</t>
  </si>
  <si>
    <t>000 0111 00 0 00 00000 000</t>
  </si>
  <si>
    <t>000 0111 00 0 00 00000 800</t>
  </si>
  <si>
    <t>Резервные средства</t>
  </si>
  <si>
    <t>000 0111 00 0 00 00000 870</t>
  </si>
  <si>
    <t>Другие общегосударственные вопросы</t>
  </si>
  <si>
    <t>000 0113 00 0 00 00000 000</t>
  </si>
  <si>
    <t>000 0113 00 0 00 00000 100</t>
  </si>
  <si>
    <t>Расходы на выплаты персоналу казенных учреждений</t>
  </si>
  <si>
    <t>000 0113 00 0 00 00000 110</t>
  </si>
  <si>
    <t>Фонд оплаты труда учреждений</t>
  </si>
  <si>
    <t>000 0113 00 0 00 00000 111</t>
  </si>
  <si>
    <t>Иные выплаты персоналу учреждений, за исключением фонда оплаты труда</t>
  </si>
  <si>
    <t>000 0113 00 0 00 00000 112</t>
  </si>
  <si>
    <t>Взносы по обязательному социальному страхованию на выплаты по оплате труда работников и иные выплаты работникам учреждений</t>
  </si>
  <si>
    <t>000 0113 00 0 00 00000 119</t>
  </si>
  <si>
    <t>000 0113 00 0 00 00000 120</t>
  </si>
  <si>
    <t>000 0113 00 0 00 00000 121</t>
  </si>
  <si>
    <t>000 0113 00 0 00 00000 122</t>
  </si>
  <si>
    <t>000 0113 00 0 00 00000 129</t>
  </si>
  <si>
    <t>000 0113 00 0 00 00000 200</t>
  </si>
  <si>
    <t>000 0113 00 0 00 00000 240</t>
  </si>
  <si>
    <t>Закупка товаров, работ и услуг в целях капитального ремонта государственного (муниципального) имущества</t>
  </si>
  <si>
    <t>000 0113 00 0 00 00000 243</t>
  </si>
  <si>
    <t>000 0113 00 0 00 00000 244</t>
  </si>
  <si>
    <t>000 0113 00 0 00 00000 247</t>
  </si>
  <si>
    <t>Социальное обеспечение и иные выплаты населению</t>
  </si>
  <si>
    <t>000 0113 00 0 00 00000 300</t>
  </si>
  <si>
    <t>Иные выплаты населению</t>
  </si>
  <si>
    <t>000 0113 00 0 00 00000 360</t>
  </si>
  <si>
    <t>000 0113 00 0 00 00000 800</t>
  </si>
  <si>
    <t>Исполнение судебных актов</t>
  </si>
  <si>
    <t>000 0113 00 0 00 00000 830</t>
  </si>
  <si>
    <t>Исполнение судебных актов Российской Федерации и мировых соглашений по возмещению причиненного вреда</t>
  </si>
  <si>
    <t>000 0113 00 0 00 00000 831</t>
  </si>
  <si>
    <t>000 0113 00 0 00 00000 850</t>
  </si>
  <si>
    <t>000 0113 00 0 00 00000 851</t>
  </si>
  <si>
    <t>000 0113 00 0 00 00000 852</t>
  </si>
  <si>
    <t>000 0113 00 0 00 00000 853</t>
  </si>
  <si>
    <t>Национальная оборона</t>
  </si>
  <si>
    <t>000 0200 00 0 00 00000 000</t>
  </si>
  <si>
    <t>Мобилизационная и вневойсковая подготовка</t>
  </si>
  <si>
    <t>000 0203 00 0 00 00000 000</t>
  </si>
  <si>
    <t>000 0203 00 0 00 00000 100</t>
  </si>
  <si>
    <t>000 0203 00 0 00 00000 120</t>
  </si>
  <si>
    <t>000 0203 00 0 00 00000 121</t>
  </si>
  <si>
    <t>000 0203 00 0 00 00000 129</t>
  </si>
  <si>
    <t>Мобилизационная подготовка экономики</t>
  </si>
  <si>
    <t>000 0204 00 0 00 00000 000</t>
  </si>
  <si>
    <t>000 0204 00 0 00 00000 200</t>
  </si>
  <si>
    <t>000 0204 00 0 00 00000 240</t>
  </si>
  <si>
    <t>000 0204 00 0 00 00000 244</t>
  </si>
  <si>
    <t>Национальная безопасность и правоохранительная деятельность</t>
  </si>
  <si>
    <t>000 0300 00 0 00 00000 000</t>
  </si>
  <si>
    <t>Защита населения и территории от чрезвычайных ситуаций природного и техногенного характера, пожарная безопасность</t>
  </si>
  <si>
    <t>000 0310 00 0 00 00000 000</t>
  </si>
  <si>
    <t>000 0310 00 0 00 00000 100</t>
  </si>
  <si>
    <t>000 0310 00 0 00 00000 110</t>
  </si>
  <si>
    <t>000 0310 00 0 00 00000 111</t>
  </si>
  <si>
    <t>000 0310 00 0 00 00000 112</t>
  </si>
  <si>
    <t>000 0310 00 0 00 00000 119</t>
  </si>
  <si>
    <t>000 0310 00 0 00 00000 200</t>
  </si>
  <si>
    <t>000 0310 00 0 00 00000 240</t>
  </si>
  <si>
    <t>000 0310 00 0 00 00000 244</t>
  </si>
  <si>
    <t>000 0310 00 0 00 00000 247</t>
  </si>
  <si>
    <t>000 0310 00 0 00 00000 500</t>
  </si>
  <si>
    <t>000 0310 00 0 00 00000 540</t>
  </si>
  <si>
    <t>000 0310 00 0 00 00000 800</t>
  </si>
  <si>
    <t>000 0310 00 0 00 00000 850</t>
  </si>
  <si>
    <t>000 0310 00 0 00 00000 851</t>
  </si>
  <si>
    <t>000 0310 00 0 00 00000 852</t>
  </si>
  <si>
    <t>000 0310 00 0 00 00000 853</t>
  </si>
  <si>
    <t>Другие вопросы в области национальной безопасности и правоохранительной деятельности</t>
  </si>
  <si>
    <t>000 0314 00 0 00 00000 000</t>
  </si>
  <si>
    <t>Предоставление субсидий бюджетным, автономным учреждениям и иным некоммерческим организациям</t>
  </si>
  <si>
    <t>000 0314 00 0 00 00000 600</t>
  </si>
  <si>
    <t>Субсидии некоммерческим организациям (за исключением государственных (муниципальных) учреждений, государственных корпораций (компаний), публично-правовых компаний)</t>
  </si>
  <si>
    <t>000 0314 00 0 00 00000 630</t>
  </si>
  <si>
    <t>Субсидии (гранты в форме субсидий), не подлежащие казначейскому сопровождению</t>
  </si>
  <si>
    <t>000 0314 00 0 00 00000 633</t>
  </si>
  <si>
    <t>Национальная экономика</t>
  </si>
  <si>
    <t>000 0400 00 0 00 00000 000</t>
  </si>
  <si>
    <t>Сельское хозяйство и рыболовство</t>
  </si>
  <si>
    <t>000 0405 00 0 00 00000 000</t>
  </si>
  <si>
    <t>000 0405 00 0 00 00000 200</t>
  </si>
  <si>
    <t>000 0405 00 0 00 00000 240</t>
  </si>
  <si>
    <t>000 0405 00 0 00 00000 244</t>
  </si>
  <si>
    <t>000 0405 00 0 00 00000 800</t>
  </si>
  <si>
    <t>Субсидии юридическим лицам (кроме некоммерческих организаций), индивидуальным предпринимателям, физическим лицам - производителям товаров, работ, услуг</t>
  </si>
  <si>
    <t>000 0405 00 0 00 00000 810</t>
  </si>
  <si>
    <t>Субсидии на возмещение недополученных доходов и (или) возмещение фактически понесенных затрат в связи с производством (реализацией) товаров, выполнением работ, оказанием услуг</t>
  </si>
  <si>
    <t>000 0405 00 0 00 00000 811</t>
  </si>
  <si>
    <t>Дорожное хозяйство (дорожные фонды)</t>
  </si>
  <si>
    <t>000 0409 00 0 00 00000 000</t>
  </si>
  <si>
    <t>000 0409 00 0 00 00000 100</t>
  </si>
  <si>
    <t>000 0409 00 0 00 00000 110</t>
  </si>
  <si>
    <t>000 0409 00 0 00 00000 111</t>
  </si>
  <si>
    <t>000 0409 00 0 00 00000 119</t>
  </si>
  <si>
    <t>000 0409 00 0 00 00000 200</t>
  </si>
  <si>
    <t>000 0409 00 0 00 00000 240</t>
  </si>
  <si>
    <t>000 0409 00 0 00 00000 243</t>
  </si>
  <si>
    <t>000 0409 00 0 00 00000 244</t>
  </si>
  <si>
    <t>000 0409 00 0 00 00000 247</t>
  </si>
  <si>
    <t>Другие вопросы в области национальной экономики</t>
  </si>
  <si>
    <t>000 0412 00 0 00 00000 000</t>
  </si>
  <si>
    <t>000 0412 00 0 00 00000 200</t>
  </si>
  <si>
    <t>000 0412 00 0 00 00000 240</t>
  </si>
  <si>
    <t>000 0412 00 0 00 00000 244</t>
  </si>
  <si>
    <t>000 0412 00 0 00 00000 500</t>
  </si>
  <si>
    <t>000 0412 00 0 00 00000 540</t>
  </si>
  <si>
    <t>000 0412 00 0 00 00000 600</t>
  </si>
  <si>
    <t>Субсидии бюджетным учреждениям</t>
  </si>
  <si>
    <t>000 0412 00 0 00 00000 610</t>
  </si>
  <si>
    <t>Субсидии бюджетным учреждениям на финансовое обеспечение государственного (муниципального) задания на оказание государственных (муниципальных) услуг (выполнение работ)</t>
  </si>
  <si>
    <t>000 0412 00 0 00 00000 611</t>
  </si>
  <si>
    <t>Субсидии бюджетным учреждениям на иные цели</t>
  </si>
  <si>
    <t>000 0412 00 0 00 00000 612</t>
  </si>
  <si>
    <t>Жилищно-коммунальное хозяйство</t>
  </si>
  <si>
    <t>000 0500 00 0 00 00000 000</t>
  </si>
  <si>
    <t>Жилищное хозяйство</t>
  </si>
  <si>
    <t>000 0501 00 0 00 00000 000</t>
  </si>
  <si>
    <t>000 0501 00 0 00 00000 200</t>
  </si>
  <si>
    <t>000 0501 00 0 00 00000 240</t>
  </si>
  <si>
    <t>000 0501 00 0 00 00000 244</t>
  </si>
  <si>
    <t>000 0501 00 0 00 00000 247</t>
  </si>
  <si>
    <t>Коммунальное хозяйство</t>
  </si>
  <si>
    <t>000 0502 00 0 00 00000 000</t>
  </si>
  <si>
    <t>000 0502 00 0 00 00000 200</t>
  </si>
  <si>
    <t>000 0502 00 0 00 00000 240</t>
  </si>
  <si>
    <t>000 0502 00 0 00 00000 243</t>
  </si>
  <si>
    <t>000 0502 00 0 00 00000 244</t>
  </si>
  <si>
    <t>000 0502 00 0 00 00000 247</t>
  </si>
  <si>
    <t>Капитальные вложения в объекты государственной (муниципальной) собственности</t>
  </si>
  <si>
    <t>000 0502 00 0 00 00000 400</t>
  </si>
  <si>
    <t>Бюджетные инвестиции</t>
  </si>
  <si>
    <t>000 0502 00 0 00 00000 410</t>
  </si>
  <si>
    <t>Бюджетные инвестиции в объекты капитального строительства государственной (муниципальной) собственности</t>
  </si>
  <si>
    <t>000 0502 00 0 00 00000 414</t>
  </si>
  <si>
    <t>000 0502 00 0 00 00000 500</t>
  </si>
  <si>
    <t>000 0502 00 0 00 00000 540</t>
  </si>
  <si>
    <t>000 0502 00 0 00 00000 800</t>
  </si>
  <si>
    <t>000 0502 00 0 00 00000 810</t>
  </si>
  <si>
    <t>000 0502 00 0 00 00000 811</t>
  </si>
  <si>
    <t>Благоустройство</t>
  </si>
  <si>
    <t>000 0503 00 0 00 00000 000</t>
  </si>
  <si>
    <t>000 0503 00 0 00 00000 200</t>
  </si>
  <si>
    <t>000 0503 00 0 00 00000 240</t>
  </si>
  <si>
    <t>000 0503 00 0 00 00000 244</t>
  </si>
  <si>
    <t>000 0503 00 0 00 00000 247</t>
  </si>
  <si>
    <t>000 0503 00 0 00 00000 800</t>
  </si>
  <si>
    <t>000 0503 00 0 00 00000 810</t>
  </si>
  <si>
    <t>000 0503 00 0 00 00000 811</t>
  </si>
  <si>
    <t>Другие вопросы в области жилищно-коммунального хозяйства</t>
  </si>
  <si>
    <t>000 0505 00 0 00 00000 000</t>
  </si>
  <si>
    <t>000 0505 00 0 00 00000 200</t>
  </si>
  <si>
    <t>000 0505 00 0 00 00000 240</t>
  </si>
  <si>
    <t>000 0505 00 0 00 00000 244</t>
  </si>
  <si>
    <t>000 0505 00 0 00 00000 600</t>
  </si>
  <si>
    <t>000 0505 00 0 00 00000 610</t>
  </si>
  <si>
    <t>000 0505 00 0 00 00000 611</t>
  </si>
  <si>
    <t>Образование</t>
  </si>
  <si>
    <t>000 0700 00 0 00 00000 000</t>
  </si>
  <si>
    <t>Дошкольное образование</t>
  </si>
  <si>
    <t>000 0701 00 0 00 00000 000</t>
  </si>
  <si>
    <t>000 0701 00 0 00 00000 600</t>
  </si>
  <si>
    <t>000 0701 00 0 00 00000 610</t>
  </si>
  <si>
    <t>000 0701 00 0 00 00000 611</t>
  </si>
  <si>
    <t>000 0701 00 0 00 00000 612</t>
  </si>
  <si>
    <t>Субсидии автономным учреждениям</t>
  </si>
  <si>
    <t>000 0701 00 0 00 00000 620</t>
  </si>
  <si>
    <t>Субсидии автономным учреждениям на финансовое обеспечение государственного (муниципального) задания на оказание государственных (муниципальных) услуг (выполнение работ)</t>
  </si>
  <si>
    <t>000 0701 00 0 00 00000 621</t>
  </si>
  <si>
    <t>Субсидии автономным учреждениям на иные цели</t>
  </si>
  <si>
    <t>000 0701 00 0 00 00000 622</t>
  </si>
  <si>
    <t>Общее образование</t>
  </si>
  <si>
    <t>000 0702 00 0 00 00000 000</t>
  </si>
  <si>
    <t>000 0702 00 0 00 00000 400</t>
  </si>
  <si>
    <t>000 0702 00 0 00 00000 410</t>
  </si>
  <si>
    <t>000 0702 00 0 00 00000 414</t>
  </si>
  <si>
    <t>000 0702 00 0 00 00000 600</t>
  </si>
  <si>
    <t>000 0702 00 0 00 00000 610</t>
  </si>
  <si>
    <t>000 0702 00 0 00 00000 611</t>
  </si>
  <si>
    <t>000 0702 00 0 00 00000 612</t>
  </si>
  <si>
    <t>000 0702 00 0 00 00000 620</t>
  </si>
  <si>
    <t>000 0702 00 0 00 00000 621</t>
  </si>
  <si>
    <t>000 0702 00 0 00 00000 622</t>
  </si>
  <si>
    <t>Дополнительное образование детей</t>
  </si>
  <si>
    <t>000 0703 00 0 00 00000 000</t>
  </si>
  <si>
    <t>000 0703 00 0 00 00000 600</t>
  </si>
  <si>
    <t>000 0703 00 0 00 00000 610</t>
  </si>
  <si>
    <t>000 0703 00 0 00 00000 611</t>
  </si>
  <si>
    <t>000 0703 00 0 00 00000 612</t>
  </si>
  <si>
    <t>Субсидии бюджетным учреждениям на финансовое обеспечение государственного (муниципального) задания в рамках исполнения государственного (муниципального) социального заказа на оказание государственных (муниципальных) услуг в социальной сфере</t>
  </si>
  <si>
    <t>000 0703 00 0 00 00000 614</t>
  </si>
  <si>
    <t>000 0703 00 0 00 00000 620</t>
  </si>
  <si>
    <t>000 0703 00 0 00 00000 621</t>
  </si>
  <si>
    <t>000 0703 00 0 00 00000 622</t>
  </si>
  <si>
    <t>000 0703 00 0 00 00000 800</t>
  </si>
  <si>
    <t>000 0703 00 0 00 00000 810</t>
  </si>
  <si>
    <t>Субсидии в целях финансового обеспечения (возмещения) исполнения государственного (муниципального) социального заказа на оказание государственных (муниципальных) услуг в социальной сфере</t>
  </si>
  <si>
    <t>000 0703 00 0 00 00000 816</t>
  </si>
  <si>
    <t>Профессиональная подготовка, переподготовка и повышение квалификации</t>
  </si>
  <si>
    <t>000 0705 00 0 00 00000 000</t>
  </si>
  <si>
    <t>000 0705 00 0 00 00000 200</t>
  </si>
  <si>
    <t>000 0705 00 0 00 00000 240</t>
  </si>
  <si>
    <t>000 0705 00 0 00 00000 244</t>
  </si>
  <si>
    <t>Молодежная политика</t>
  </si>
  <si>
    <t>000 0707 00 0 00 00000 000</t>
  </si>
  <si>
    <t>000 0707 00 0 00 00000 100</t>
  </si>
  <si>
    <t>000 0707 00 0 00 00000 110</t>
  </si>
  <si>
    <t>000 0707 00 0 00 00000 111</t>
  </si>
  <si>
    <t>000 0707 00 0 00 00000 112</t>
  </si>
  <si>
    <t>000 0707 00 0 00 00000 119</t>
  </si>
  <si>
    <t>000 0707 00 0 00 00000 200</t>
  </si>
  <si>
    <t>000 0707 00 0 00 00000 240</t>
  </si>
  <si>
    <t>000 0707 00 0 00 00000 244</t>
  </si>
  <si>
    <t>000 0707 00 0 00 00000 247</t>
  </si>
  <si>
    <t>000 0707 00 0 00 00000 500</t>
  </si>
  <si>
    <t>000 0707 00 0 00 00000 540</t>
  </si>
  <si>
    <t>000 0707 00 0 00 00000 800</t>
  </si>
  <si>
    <t>000 0707 00 0 00 00000 850</t>
  </si>
  <si>
    <t>000 0707 00 0 00 00000 851</t>
  </si>
  <si>
    <t>000 0707 00 0 00 00000 853</t>
  </si>
  <si>
    <t>Другие вопросы в области образования</t>
  </si>
  <si>
    <t>000 0709 00 0 00 00000 000</t>
  </si>
  <si>
    <t>000 0709 00 0 00 00000 100</t>
  </si>
  <si>
    <t>000 0709 00 0 00 00000 110</t>
  </si>
  <si>
    <t>000 0709 00 0 00 00000 111</t>
  </si>
  <si>
    <t>000 0709 00 0 00 00000 112</t>
  </si>
  <si>
    <t>000 0709 00 0 00 00000 119</t>
  </si>
  <si>
    <t>000 0709 00 0 00 00000 120</t>
  </si>
  <si>
    <t>000 0709 00 0 00 00000 121</t>
  </si>
  <si>
    <t>000 0709 00 0 00 00000 122</t>
  </si>
  <si>
    <t>000 0709 00 0 00 00000 129</t>
  </si>
  <si>
    <t>000 0709 00 0 00 00000 200</t>
  </si>
  <si>
    <t>000 0709 00 0 00 00000 240</t>
  </si>
  <si>
    <t>000 0709 00 0 00 00000 244</t>
  </si>
  <si>
    <t>000 0709 00 0 00 00000 247</t>
  </si>
  <si>
    <t>000 0709 00 0 00 00000 600</t>
  </si>
  <si>
    <t>000 0709 00 0 00 00000 610</t>
  </si>
  <si>
    <t>000 0709 00 0 00 00000 611</t>
  </si>
  <si>
    <t>000 0709 00 0 00 00000 612</t>
  </si>
  <si>
    <t>000 0709 00 0 00 00000 620</t>
  </si>
  <si>
    <t>000 0709 00 0 00 00000 622</t>
  </si>
  <si>
    <t>000 0709 00 0 00 00000 800</t>
  </si>
  <si>
    <t>000 0709 00 0 00 00000 850</t>
  </si>
  <si>
    <t>000 0709 00 0 00 00000 851</t>
  </si>
  <si>
    <t>000 0709 00 0 00 00000 853</t>
  </si>
  <si>
    <t>Культура, кинематография</t>
  </si>
  <si>
    <t>000 0800 00 0 00 00000 000</t>
  </si>
  <si>
    <t>Культура</t>
  </si>
  <si>
    <t>000 0801 00 0 00 00000 000</t>
  </si>
  <si>
    <t>000 0801 00 0 00 00000 100</t>
  </si>
  <si>
    <t>000 0801 00 0 00 00000 110</t>
  </si>
  <si>
    <t>000 0801 00 0 00 00000 111</t>
  </si>
  <si>
    <t>000 0801 00 0 00 00000 112</t>
  </si>
  <si>
    <t>000 0801 00 0 00 00000 119</t>
  </si>
  <si>
    <t>000 0801 00 0 00 00000 200</t>
  </si>
  <si>
    <t>000 0801 00 0 00 00000 240</t>
  </si>
  <si>
    <t>000 0801 00 0 00 00000 243</t>
  </si>
  <si>
    <t>000 0801 00 0 00 00000 244</t>
  </si>
  <si>
    <t>000 0801 00 0 00 00000 247</t>
  </si>
  <si>
    <t>000 0801 00 0 00 00000 600</t>
  </si>
  <si>
    <t>000 0801 00 0 00 00000 610</t>
  </si>
  <si>
    <t>000 0801 00 0 00 00000 611</t>
  </si>
  <si>
    <t>000 0801 00 0 00 00000 612</t>
  </si>
  <si>
    <t>000 0801 00 0 00 00000 800</t>
  </si>
  <si>
    <t>000 0801 00 0 00 00000 850</t>
  </si>
  <si>
    <t>000 0801 00 0 00 00000 851</t>
  </si>
  <si>
    <t>000 0801 00 0 00 00000 852</t>
  </si>
  <si>
    <t>000 0801 00 0 00 00000 853</t>
  </si>
  <si>
    <t>Другие вопросы в области культуры, кинематографии</t>
  </si>
  <si>
    <t>000 0804 00 0 00 00000 000</t>
  </si>
  <si>
    <t>000 0804 00 0 00 00000 100</t>
  </si>
  <si>
    <t>000 0804 00 0 00 00000 110</t>
  </si>
  <si>
    <t>000 0804 00 0 00 00000 111</t>
  </si>
  <si>
    <t>000 0804 00 0 00 00000 112</t>
  </si>
  <si>
    <t>000 0804 00 0 00 00000 119</t>
  </si>
  <si>
    <t>000 0804 00 0 00 00000 120</t>
  </si>
  <si>
    <t>000 0804 00 0 00 00000 121</t>
  </si>
  <si>
    <t>000 0804 00 0 00 00000 122</t>
  </si>
  <si>
    <t>000 0804 00 0 00 00000 129</t>
  </si>
  <si>
    <t>000 0804 00 0 00 00000 200</t>
  </si>
  <si>
    <t>000 0804 00 0 00 00000 240</t>
  </si>
  <si>
    <t>000 0804 00 0 00 00000 244</t>
  </si>
  <si>
    <t>000 0804 00 0 00 00000 247</t>
  </si>
  <si>
    <t>000 0804 00 0 00 00000 800</t>
  </si>
  <si>
    <t>000 0804 00 0 00 00000 850</t>
  </si>
  <si>
    <t>000 0804 00 0 00 00000 852</t>
  </si>
  <si>
    <t>000 0804 00 0 00 00000 853</t>
  </si>
  <si>
    <t>Здравоохранение</t>
  </si>
  <si>
    <t>000 0900 00 0 00 00000 000</t>
  </si>
  <si>
    <t>Амбулаторная помощь</t>
  </si>
  <si>
    <t>000 0902 00 0 00 00000 000</t>
  </si>
  <si>
    <t>000 0902 00 0 00 00000 400</t>
  </si>
  <si>
    <t>000 0902 00 0 00 00000 410</t>
  </si>
  <si>
    <t>000 0902 00 0 00 00000 414</t>
  </si>
  <si>
    <t>Социальная политика</t>
  </si>
  <si>
    <t>000 1000 00 0 00 00000 000</t>
  </si>
  <si>
    <t>Пенсионное обеспечение</t>
  </si>
  <si>
    <t>000 1001 00 0 00 00000 000</t>
  </si>
  <si>
    <t>000 1001 00 0 00 00000 200</t>
  </si>
  <si>
    <t>000 1001 00 0 00 00000 240</t>
  </si>
  <si>
    <t>000 1001 00 0 00 00000 244</t>
  </si>
  <si>
    <t>000 1001 00 0 00 00000 300</t>
  </si>
  <si>
    <t>Социальные выплаты гражданам, кроме публичных нормативных социальных выплат</t>
  </si>
  <si>
    <t>000 1001 00 0 00 00000 320</t>
  </si>
  <si>
    <t>Пособия, компенсации и иные социальные выплаты гражданам, кроме публичных нормативных обязательств</t>
  </si>
  <si>
    <t>000 1001 00 0 00 00000 321</t>
  </si>
  <si>
    <t>Социальное обеспечение населения</t>
  </si>
  <si>
    <t>000 1003 00 0 00 00000 000</t>
  </si>
  <si>
    <t>000 1003 00 0 00 00000 300</t>
  </si>
  <si>
    <t>Публичные нормативные социальные выплаты гражданам</t>
  </si>
  <si>
    <t>000 1003 00 0 00 00000 310</t>
  </si>
  <si>
    <t>Пособия, компенсации, меры социальной поддержки по публичным нормативным обязательствам</t>
  </si>
  <si>
    <t>000 1003 00 0 00 00000 313</t>
  </si>
  <si>
    <t>Охрана семьи и детства</t>
  </si>
  <si>
    <t>000 1004 00 0 00 00000 000</t>
  </si>
  <si>
    <t>000 1004 00 0 00 00000 200</t>
  </si>
  <si>
    <t>000 1004 00 0 00 00000 240</t>
  </si>
  <si>
    <t>000 1004 00 0 00 00000 244</t>
  </si>
  <si>
    <t>000 1004 00 0 00 00000 300</t>
  </si>
  <si>
    <t>000 1004 00 0 00 00000 310</t>
  </si>
  <si>
    <t>000 1004 00 0 00 00000 313</t>
  </si>
  <si>
    <t>000 1004 00 0 00 00000 320</t>
  </si>
  <si>
    <t>Субсидии гражданам на приобретение жилья</t>
  </si>
  <si>
    <t>000 1004 00 0 00 00000 322</t>
  </si>
  <si>
    <t>Приобретение товаров, работ и услуг в пользу граждан в целях их социального обеспечения</t>
  </si>
  <si>
    <t>000 1004 00 0 00 00000 323</t>
  </si>
  <si>
    <t>000 1004 00 0 00 00000 400</t>
  </si>
  <si>
    <t>000 1004 00 0 00 00000 410</t>
  </si>
  <si>
    <t>Бюджетные инвестиции на приобретение объектов недвижимого имущества в государственную (муниципальную) собственность</t>
  </si>
  <si>
    <t>000 1004 00 0 00 00000 412</t>
  </si>
  <si>
    <t>Другие вопросы в области социальной политики</t>
  </si>
  <si>
    <t>000 1006 00 0 00 00000 000</t>
  </si>
  <si>
    <t>000 1006 00 0 00 00000 100</t>
  </si>
  <si>
    <t>000 1006 00 0 00 00000 120</t>
  </si>
  <si>
    <t>000 1006 00 0 00 00000 121</t>
  </si>
  <si>
    <t>000 1006 00 0 00 00000 129</t>
  </si>
  <si>
    <t>000 1006 00 0 00 00000 200</t>
  </si>
  <si>
    <t>000 1006 00 0 00 00000 240</t>
  </si>
  <si>
    <t>000 1006 00 0 00 00000 244</t>
  </si>
  <si>
    <t>000 1006 00 0 00 00000 600</t>
  </si>
  <si>
    <t>000 1006 00 0 00 00000 630</t>
  </si>
  <si>
    <t>000 1006 00 0 00 00000 633</t>
  </si>
  <si>
    <t>000 1006 00 0 00 00000 800</t>
  </si>
  <si>
    <t>000 1006 00 0 00 00000 850</t>
  </si>
  <si>
    <t>000 1006 00 0 00 00000 851</t>
  </si>
  <si>
    <t>Физическая культура и спорт</t>
  </si>
  <si>
    <t>000 1100 00 0 00 00000 000</t>
  </si>
  <si>
    <t>Физическая культура</t>
  </si>
  <si>
    <t>000 1101 00 0 00 00000 000</t>
  </si>
  <si>
    <t>000 1101 00 0 00 00000 100</t>
  </si>
  <si>
    <t>000 1101 00 0 00 00000 110</t>
  </si>
  <si>
    <t>Иные выплаты учреждений привлекаемым лицам</t>
  </si>
  <si>
    <t>000 1101 00 0 00 00000 113</t>
  </si>
  <si>
    <t>000 1101 00 0 00 00000 200</t>
  </si>
  <si>
    <t>000 1101 00 0 00 00000 240</t>
  </si>
  <si>
    <t>000 1101 00 0 00 00000 244</t>
  </si>
  <si>
    <t>000 1101 00 0 00 00000 300</t>
  </si>
  <si>
    <t>Премии и гранты</t>
  </si>
  <si>
    <t>000 1101 00 0 00 00000 350</t>
  </si>
  <si>
    <t>000 1101 00 0 00 00000 400</t>
  </si>
  <si>
    <t>000 1101 00 0 00 00000 410</t>
  </si>
  <si>
    <t>000 1101 00 0 00 00000 412</t>
  </si>
  <si>
    <t>000 1101 00 0 00 00000 414</t>
  </si>
  <si>
    <t>Массовый спорт</t>
  </si>
  <si>
    <t>000 1102 00 0 00 00000 000</t>
  </si>
  <si>
    <t>000 1102 00 0 00 00000 600</t>
  </si>
  <si>
    <t>000 1102 00 0 00 00000 620</t>
  </si>
  <si>
    <t>000 1102 00 0 00 00000 622</t>
  </si>
  <si>
    <t>Спорт высших достижений</t>
  </si>
  <si>
    <t>000 1103 00 0 00 00000 000</t>
  </si>
  <si>
    <t>000 1103 00 0 00 00000 600</t>
  </si>
  <si>
    <t>000 1103 00 0 00 00000 620</t>
  </si>
  <si>
    <t>000 1103 00 0 00 00000 621</t>
  </si>
  <si>
    <t>000 1103 00 0 00 00000 622</t>
  </si>
  <si>
    <t>Другие вопросы в области физической культуры и спорта</t>
  </si>
  <si>
    <t>000 1105 00 0 00 00000 000</t>
  </si>
  <si>
    <t>000 1105 00 0 00 00000 100</t>
  </si>
  <si>
    <t>000 1105 00 0 00 00000 120</t>
  </si>
  <si>
    <t>000 1105 00 0 00 00000 121</t>
  </si>
  <si>
    <t>000 1105 00 0 00 00000 129</t>
  </si>
  <si>
    <t>000 1105 00 0 00 00000 200</t>
  </si>
  <si>
    <t>000 1105 00 0 00 00000 240</t>
  </si>
  <si>
    <t>000 1105 00 0 00 00000 244</t>
  </si>
  <si>
    <t>000 1105 00 0 00 00000 800</t>
  </si>
  <si>
    <t>000 1105 00 0 00 00000 850</t>
  </si>
  <si>
    <t>000 1105 00 0 00 00000 851</t>
  </si>
  <si>
    <t>000 1105 00 0 00 00000 852</t>
  </si>
  <si>
    <t>000 1105 00 0 00 00000 853</t>
  </si>
  <si>
    <t>Обслуживание государственного (муниципального) долга</t>
  </si>
  <si>
    <t>000 1300 00 0 00 00000 000</t>
  </si>
  <si>
    <t>Обслуживание государственного (муниципального) внутреннего долга</t>
  </si>
  <si>
    <t>000 1301 00 0 00 00000 000</t>
  </si>
  <si>
    <t>000 1301 00 0 00 00000 700</t>
  </si>
  <si>
    <t>Обслуживание муниципального долга</t>
  </si>
  <si>
    <t>000 1301 00 0 00 00000 730</t>
  </si>
  <si>
    <t>Межбюджетные трансферты общего характера бюджетам бюджетной системы Российской Федерации</t>
  </si>
  <si>
    <t>000 1400 00 0 00 00000 000</t>
  </si>
  <si>
    <t>Дотации на выравнивание бюджетной обеспеченности субъектов Российской Федерации и муниципальных образований</t>
  </si>
  <si>
    <t>000 1401 00 0 00 00000 000</t>
  </si>
  <si>
    <t>000 1401 00 0 00 00000 500</t>
  </si>
  <si>
    <t>Дотации</t>
  </si>
  <si>
    <t>000 1401 00 0 00 00000 510</t>
  </si>
  <si>
    <t>000 1401 00 0 00 00000 511</t>
  </si>
  <si>
    <t>Результат исполнения бюджета (дефицит/профицит)</t>
  </si>
  <si>
    <t>450</t>
  </si>
  <si>
    <t>000 0203 00 0 00 00000 200</t>
  </si>
  <si>
    <t>000 0203 00 0 00 00000 240</t>
  </si>
  <si>
    <t>000 0203 00 0 00 00000 244</t>
  </si>
  <si>
    <t>Закупка товаров, работ и услуг для обеспечения государственных (муниципальных) нужд в области геодезии и картографии вне рамок государственного оборонного заказа</t>
  </si>
  <si>
    <t>000 0412 00 0 00 00000 245</t>
  </si>
  <si>
    <t>ИТОГО в ф. 317</t>
  </si>
  <si>
    <t xml:space="preserve">отклонение </t>
  </si>
  <si>
    <t>Перечисления для осуществления возврата (зачета) излишне уплаченных или излишне взысканных сумм налогов</t>
  </si>
  <si>
    <t>Налоговые и неналог.ф 317</t>
  </si>
  <si>
    <t>ПЛАН</t>
  </si>
  <si>
    <t>ИСПОЛНЕНО</t>
  </si>
  <si>
    <t>!!! КОНТРОЛЬ</t>
  </si>
  <si>
    <t>000 01 06 00 00 00 0000 600</t>
  </si>
  <si>
    <t>720</t>
  </si>
  <si>
    <t>000 01 06 00 00 00 0000 500</t>
  </si>
  <si>
    <t>710</t>
  </si>
  <si>
    <t>000 01 06 00 00 00 0000 000</t>
  </si>
  <si>
    <t>700</t>
  </si>
  <si>
    <t>000 01 05 02 01 05 0000 610</t>
  </si>
  <si>
    <t>Уменьшение прочих остатков денежных средств бюджетов муниципальных районов</t>
  </si>
  <si>
    <t>000 01 05 02 01 13 0000 610</t>
  </si>
  <si>
    <t>Уменьшение прочих остатков денежных средств бюджетов городских поселений</t>
  </si>
  <si>
    <t>000 01 05 02 01 10 0000 610</t>
  </si>
  <si>
    <t>Уменьшение прочих остатков денежных средств бюджетов сельских поселений</t>
  </si>
  <si>
    <t>000 01 05 02 01 00 0000 610</t>
  </si>
  <si>
    <t>Уменьшение прочих остатков денежных средств бюджетов</t>
  </si>
  <si>
    <t>000 01 05 02 00 00 0000 600</t>
  </si>
  <si>
    <t>Уменьшение прочих остатков средств бюджетов</t>
  </si>
  <si>
    <t>000 01 05 00 00 00 0000 600</t>
  </si>
  <si>
    <t>уменьшение остатков средств, всего</t>
  </si>
  <si>
    <t>000 01 05 02 01 05 0000 510</t>
  </si>
  <si>
    <t>Увеличение прочих остатков денежных средств бюджетов муниципальных районов</t>
  </si>
  <si>
    <t>000 01 05 02 01 13 0000 510</t>
  </si>
  <si>
    <t>Увеличение прочих остатков денежных средств бюджетов городских поселений</t>
  </si>
  <si>
    <t>000 01 05 02 01 10 0000 510</t>
  </si>
  <si>
    <t>Увеличение прочих остатков денежных средств бюджетов сельских поселений</t>
  </si>
  <si>
    <t>000 01 05 02 01 00 0000 510</t>
  </si>
  <si>
    <t>Увеличение прочих остатков денежных средств бюджетов</t>
  </si>
  <si>
    <t>000 01 05 02 00 00 0000 500</t>
  </si>
  <si>
    <t>Увеличение прочих остатков средств бюджетов</t>
  </si>
  <si>
    <t>000 01 05 00 00 00 0000 500</t>
  </si>
  <si>
    <t>увеличение остатков средств, всего</t>
  </si>
  <si>
    <t>000 01 05 00 00 00 0000 000</t>
  </si>
  <si>
    <t>Изменение остатков средств на счетах по учету средств бюджетов</t>
  </si>
  <si>
    <t>000 01 00 00 00 00 0000 000</t>
  </si>
  <si>
    <t>Изменение остатков средств</t>
  </si>
  <si>
    <t>из них:</t>
  </si>
  <si>
    <t>620</t>
  </si>
  <si>
    <t>источники внешнего финансирования</t>
  </si>
  <si>
    <t>000 01 06 05 02 05 0000 640</t>
  </si>
  <si>
    <t>Возврат бюджетных кредитов, предоставленных другим бюджетам бюджетной системы Российской Федерации из бюджетов муниципальных районов в валюте Российской Федерации</t>
  </si>
  <si>
    <t>000 01 06 05 02 00 0000 600</t>
  </si>
  <si>
    <t>Возврат бюджетных кредитов, предоставленных другим бюджетам бюджетной системы Российской Федерации в валюте Российской Федерации</t>
  </si>
  <si>
    <t>000 01 06 05 00 00 0000 600</t>
  </si>
  <si>
    <t>Возврат бюджетных кредитов, предоставленных внутри страны в валюте Российской Федерации</t>
  </si>
  <si>
    <t>000 01 06 05 02 05 0000 540</t>
  </si>
  <si>
    <t>Предоставление бюджетных кредитов другим бюджетам бюджетной системы Российской Федерации из бюджетов муниципальных районов в валюте Российской Федерации</t>
  </si>
  <si>
    <t>000 01 06 05 02 00 0000 500</t>
  </si>
  <si>
    <t>Предоставление бюджетных кредитов другим бюджетам бюджетной системы Российской Федерации в валюте Российской Федерации</t>
  </si>
  <si>
    <t>000 01 06 05 00 00 0000 500</t>
  </si>
  <si>
    <t>Предоставление бюджетных кредитов внутри страны в валюте Российской Федерации</t>
  </si>
  <si>
    <t>000 01 06 05 00 00 0000 000</t>
  </si>
  <si>
    <t>Бюджетные кредиты, предоставленные внутри страны в валюте Российской Федерации</t>
  </si>
  <si>
    <t>Иные источники внутреннего финансирования дефицитов бюджетов</t>
  </si>
  <si>
    <t>000 01 03 01 00 13 0000 810</t>
  </si>
  <si>
    <t>Погашение бюджетами городских поселений кредитов из других бюджетов бюджетной системы Российской Федерации в валюте Российской Федерации</t>
  </si>
  <si>
    <t>000 01 03 01 00 10 0000 810</t>
  </si>
  <si>
    <t>Погашение бюджетами сельских поселений кредитов из других бюджетов бюджетной системы Российской Федерации в валюте Российской Федерации</t>
  </si>
  <si>
    <t>000 01 03 01 00 00 0000 800</t>
  </si>
  <si>
    <t>Погашение бюджетных кредитов, полученных из других бюджетов бюджетной системы Российской Федерации в валюте Российской Федерации</t>
  </si>
  <si>
    <t>000 01 03 01 00 13 0000 710</t>
  </si>
  <si>
    <t>Привлечение кредитов из других бюджетов бюджетной системы Российской Федерации бюджетами городских поселений в валюте Российской Федерации</t>
  </si>
  <si>
    <t>000 01 03 01 00 10 0000 710</t>
  </si>
  <si>
    <t>Привлечение кредитов из других бюджетов бюджетной системы Российской Федерации бюджетами сельских поселений в валюте Российской Федерации</t>
  </si>
  <si>
    <t>000 01 03 01 00 00 0000 700</t>
  </si>
  <si>
    <t>Привлечение бюджетных кредитов из других бюджетов бюджетной системы Российской Федерации в валюте Российской Федерации</t>
  </si>
  <si>
    <t>000 01 03 01 00 00 0000 000</t>
  </si>
  <si>
    <t>Бюджетные кредиты из других бюджетов бюджетной системы Российской Федерации в валюте Российской Федерации</t>
  </si>
  <si>
    <t>000 01 03 00 00 00 0000 000</t>
  </si>
  <si>
    <t>Бюджетные кредиты из других бюджетов бюджетной системы Российской Федерации</t>
  </si>
  <si>
    <t>000 01 02 00 00 00 0000 700</t>
  </si>
  <si>
    <t>Привлечение кредитов от кредитных организаций в валюте Российской Федерации</t>
  </si>
  <si>
    <t>000 01 02 00 00 00 0000 000</t>
  </si>
  <si>
    <t>Кредиты кредитных организаций в валюте Российской Федерации</t>
  </si>
  <si>
    <t>520</t>
  </si>
  <si>
    <t>источники внутреннего финансирования</t>
  </si>
  <si>
    <t>500</t>
  </si>
  <si>
    <t>Источники финансирования дефицита бюджетов - всего</t>
  </si>
  <si>
    <t>Код источника финансирования по бюджетной классификации</t>
  </si>
  <si>
    <t>3. Источники финансирования дефицита бюджета</t>
  </si>
  <si>
    <t>ИСТОЧНИКИ</t>
  </si>
  <si>
    <t>Привлечение</t>
  </si>
  <si>
    <t>Погашение</t>
  </si>
  <si>
    <t>Предоставление</t>
  </si>
  <si>
    <t>Возврат</t>
  </si>
  <si>
    <t>ОСТАТКИ</t>
  </si>
  <si>
    <t xml:space="preserve">ИСТОЧНИКИ    </t>
  </si>
  <si>
    <t>Погашение кредитов, предоставленных кредитными организациями в валюте Российской Федерации</t>
  </si>
  <si>
    <t>000 01 02 00 00 00 0000 800</t>
  </si>
  <si>
    <t>Погашение городскими поселениями кредитов от кредитных организаций в валюте Российской Федерации</t>
  </si>
  <si>
    <t>000 01 02 00 00 13 0000 810</t>
  </si>
  <si>
    <t>РАСХОДЫ</t>
  </si>
  <si>
    <t>ДОХОДЫ</t>
  </si>
  <si>
    <t xml:space="preserve">Наименование показателя </t>
  </si>
  <si>
    <t>% исполнения плана</t>
  </si>
  <si>
    <t>Динамика, %</t>
  </si>
  <si>
    <t>Расходы всего</t>
  </si>
  <si>
    <t>Дефицит (-) / профицит (+)</t>
  </si>
  <si>
    <t>ОСНОВНЫЕ ПАРАМЕТРЫ</t>
  </si>
  <si>
    <t>млн.рублей</t>
  </si>
  <si>
    <t>Безвозмездные поступления от других бюджетов бюджетной системы российской федерации - всего</t>
  </si>
  <si>
    <t>х</t>
  </si>
  <si>
    <t xml:space="preserve">Дотации </t>
  </si>
  <si>
    <t xml:space="preserve">Субсидии </t>
  </si>
  <si>
    <t>Субвенции</t>
  </si>
  <si>
    <t>тыс.рублей</t>
  </si>
  <si>
    <t>Налоговые и неналоговые доходы - ВСЕГО</t>
  </si>
  <si>
    <t>Акцизы на нефтепродукты</t>
  </si>
  <si>
    <t>Налоги на совокупный доход</t>
  </si>
  <si>
    <t>Налоги на имущество</t>
  </si>
  <si>
    <t>Иные налоги</t>
  </si>
  <si>
    <t>Неналоговые доходы</t>
  </si>
  <si>
    <t>Структура налоговых и неналоговых доходов</t>
  </si>
  <si>
    <t>на 1 января 2024 г.</t>
  </si>
  <si>
    <t>01.01.2024</t>
  </si>
  <si>
    <t>Налог на прибыль организаций, уплаченный налогоплательщиками, которые до 1 января 2023 года являлись участниками консолидированной группы налогоплательщиков, за налоговые периоды до 1 января 2023 года (в том числе перерасчеты, недоимка и задолженность), зачисляемый в бюджеты субъектов Российской Федерации</t>
  </si>
  <si>
    <t>000 1 01 01 014 02 0000 110</t>
  </si>
  <si>
    <t>Налог на доходы физических лиц с доходов, источником которых является налоговый агент, за исключением доходов, в отношении которых исчисление и уплата налога осуществляются в соответствии со статьями 227, 227.1 и 228 Налогового кодекса Российской Федерации, а также доходов от долевого участия в организации, полученных в виде дивидендов</t>
  </si>
  <si>
    <t>Налог на доходы физических лиц с доходов, полученных физическими лицами в соответствии со статьей 228 Налогового кодекса Российской Федерации</t>
  </si>
  <si>
    <t>Налог на доходы физических лиц в части суммы налога, превышающей 650 000 рублей, относящейся к части налоговой базы, превышающей 5 000 000 рублей (за исключением налога на доходы физических лиц с сумм прибыли контролируемой иностранной компании, в том числе фиксированной прибыли контролируемой иностранной компании, а также налога на доходы физических лиц в отношении доходов от долевого участия в организации, полученных в виде дивидендов)</t>
  </si>
  <si>
    <t>Налог на доходы физических лиц в отношении доходов от долевого участия в организации, полученных в виде дивидендов (в части суммы налога, не превышающей 650 000 рублей)</t>
  </si>
  <si>
    <t>Налог на доходы физических лиц в отношении доходов от долевого участия в организации, полученных в виде дивидендов (в части суммы налога, превышающей 650 000 рублей)</t>
  </si>
  <si>
    <t>Единый налог на вмененный доход для отдельных видов деятельности (за налоговые периоды, истекшие до 1 января 2011 года)</t>
  </si>
  <si>
    <t>000 1 05 02 020 02 0000 110</t>
  </si>
  <si>
    <t>ЗАДОЛЖЕННОСТЬ И ПЕРЕРАСЧЕТЫ ПО ОТМЕНЕННЫМ НАЛОГАМ, СБОРАМ И ИНЫМ ОБЯЗАТЕЛЬНЫМ ПЛАТЕЖАМ</t>
  </si>
  <si>
    <t>000 1 09 00 000 00 0000 000</t>
  </si>
  <si>
    <t>000 1 09 04 000 00 0000 110</t>
  </si>
  <si>
    <t>Земельный налог (по обязательствам, возникшим до 1 января 2006 года)</t>
  </si>
  <si>
    <t>000 1 09 04 050 00 0000 110</t>
  </si>
  <si>
    <t>Земельный налог (по обязательствам, возникшим до 1 января 2006 года), мобилизуемый на территориях сельских поселений</t>
  </si>
  <si>
    <t>000 1 09 04 053 10 0000 110</t>
  </si>
  <si>
    <t>Земельный налог (по обязательствам, возникшим до 1 января 2006 года), мобилизуемый на территориях городских поселений</t>
  </si>
  <si>
    <t>000 1 09 04 053 13 0000 110</t>
  </si>
  <si>
    <t>Доходы в виде прибыли, приходящейся на доли в уставных (складочных) капиталах хозяйственных товариществ и обществ, или дивидендов по акциям, принадлежащим Российской Федерации, субъектам Российской Федерации или муниципальным образованиям</t>
  </si>
  <si>
    <t>000 1 11 01 000 00 0000 120</t>
  </si>
  <si>
    <t>Доходы в виде прибыли, приходящейся на доли в уставных (складочных) капиталах хозяйственных товариществ и обществ, или дивидендов по акциям, принадлежащим муниципальным районам</t>
  </si>
  <si>
    <t>000 1 11 01 050 05 0000 120</t>
  </si>
  <si>
    <t>Плата по соглашениям об установлении сервитута в отношении земельных участков, находящихся в государственной или муниципальной собственности</t>
  </si>
  <si>
    <t>000 1 11 05 300 00 0000 120</t>
  </si>
  <si>
    <t>Плата по соглашениям об установлении сервитута в отношении земельных участков, государственная собственность на которые не разграничена</t>
  </si>
  <si>
    <t>000 1 11 05 310 00 0000 120</t>
  </si>
  <si>
    <t>Плата по соглашениям об установлении сервитута, заключенным органами местного самоуправления муниципальных районов, органами местного самоуправления сельских поселений, государственными или муниципальными предприятиями либо государственными или муниципальными учреждениями в отношении земельных участков, государственная собственность на которые не разграничена и которые расположены в границах сельских поселений и межселенных территорий муниципальных районов</t>
  </si>
  <si>
    <t>000 1 11 05 313 05 0000 120</t>
  </si>
  <si>
    <t>Платежи от государственных и муниципальных унитарных предприятий</t>
  </si>
  <si>
    <t>000 1 11 07 000 00 0000 120</t>
  </si>
  <si>
    <t>Доходы от перечисления части прибыли государственных и муниципальных унитарных предприятий, остающейся после уплаты налогов и обязательных платежей</t>
  </si>
  <si>
    <t>000 1 11 07 010 00 0000 120</t>
  </si>
  <si>
    <t>Доходы от перечисления части прибыли, остающейся после уплаты налогов и иных обязательных платежей муниципальных унитарных предприятий, созданных муниципальными районами</t>
  </si>
  <si>
    <t>000 1 11 07 015 05 0000 120</t>
  </si>
  <si>
    <t>Прочие поступления от использования имущества, находящегося в собственности сельских поселений (за исключением имущества муниципальных бюджетных и автономных учреждений, а также имущества муниципальных унитарных предприятий, в том числе казенных)</t>
  </si>
  <si>
    <t>000 1 11 09 045 10 0000 120</t>
  </si>
  <si>
    <t>Плата за размещение твердых коммунальных отходов</t>
  </si>
  <si>
    <t>000 1 12 01 042 01 0000 120</t>
  </si>
  <si>
    <t>Доходы от реализации имущества, находящегося в собственности муниципальных районов (за исключением движимого имущества муниципальных бюджетных и автономных учреждений, а также имущества муниципальных унитарных предприятий, в том числе казенных), в части реализации основных средств по указанному имуществу</t>
  </si>
  <si>
    <t>000 1 14 02 050 05 0000 410</t>
  </si>
  <si>
    <t>Доходы от реализации иного имущества, находящегося в собственности муниципальных районов (за исключением имущества муниципальных бюджетных и автономных учреждений, а также имущества муниципальных унитарных предприятий, в том числе казенных), в части реализации основных средств по указанному имуществу</t>
  </si>
  <si>
    <t>000 1 14 02 053 05 0000 410</t>
  </si>
  <si>
    <t>Доходы от реализации имущества, находящегося в собственности муниципальных районов (за исключением имущества муниципальных бюджетных и автономных учреждений, а также имущества муниципальных унитарных предприятий, в том числе казенных), в части реализации материальных запасов по указанному имуществу</t>
  </si>
  <si>
    <t>000 1 14 02 050 05 0000 440</t>
  </si>
  <si>
    <t>Доходы от реализации имущества, находящегося в оперативном управлении учреждений, находящихся в ведении органов управления муниципальных районов (за исключением имущества муниципальных бюджетных и автономных учреждений), в части реализации материальных запасов по указанному имуществу</t>
  </si>
  <si>
    <t>000 1 14 02 052 05 0000 440</t>
  </si>
  <si>
    <t>Доходы от реализации иного имущества, находящегося в собственности муниципальных районов (за исключением имущества муниципальных бюджетных и автономных учреждений, а также имущества муниципальных унитарных предприятий, в том числе казенных), в части реализации материальных запасов по указанному имуществу</t>
  </si>
  <si>
    <t>000 1 14 02 053 05 0000 440</t>
  </si>
  <si>
    <t>Доходы от реализации имущества, находящегося в собственности сельских поселений (за исключением имущества муниципальных бюджетных и автономных учреждений, а также имущества муниципальных унитарных предприятий, в том числе казенных), в части реализации материальных запасов по указанному имуществу</t>
  </si>
  <si>
    <t>000 1 14 02 050 10 0000 440</t>
  </si>
  <si>
    <t>Доходы от реализации имущества, находящегося в оперативном управлении учреждений, находящихся в ведении органов управления сельских поселений (за исключением имущества муниципальных бюджетных и автономных учреждений), в части реализации материальных запасов по указанному имуществу</t>
  </si>
  <si>
    <t>000 1 14 02 052 10 0000 440</t>
  </si>
  <si>
    <t>Доходы от реализации иного имущества, находящегося в собственности сельских поселений (за исключением имущества муниципальных бюджетных и автономных учреждений, а также имущества муниципальных унитарных предприятий, в том числе казенных), в части реализации материальных запасов по указанному имуществу</t>
  </si>
  <si>
    <t>000 1 14 02 053 10 0000 440</t>
  </si>
  <si>
    <t>Доходы от реализации имущества, находящегося в собственности городских поселений (за исключением имущества муниципальных бюджетных и автономных учреждений, а также имущества муниципальных унитарных предприятий, в том числе казенных), в части реализации материальных запасов по указанному имуществу</t>
  </si>
  <si>
    <t>000 1 14 02 050 13 0000 440</t>
  </si>
  <si>
    <t>Доходы от реализации иного имущества, находящегося в собственности городских поселений (за исключением имущества муниципальных бюджетных и автономных учреждений, а также имущества муниципальных унитарных предприятий, в том числе казенных), в части реализации материальных запасов по указанному имуществу</t>
  </si>
  <si>
    <t>000 1 14 02 053 13 0000 440</t>
  </si>
  <si>
    <t>Доходы от продажи земельных участков, государственная собственность на которые разграничена (за исключением земельных участков бюджетных и автономных учреждений)</t>
  </si>
  <si>
    <t>000 1 14 06 020 00 0000 430</t>
  </si>
  <si>
    <t>Доходы от продажи земельных участков, находящихся в собственности муниципальных районов (за исключением земельных участков муниципальных бюджетных и автономных учреждений)</t>
  </si>
  <si>
    <t>000 1 14 06 025 05 0000 430</t>
  </si>
  <si>
    <t>Доходы от продажи земельных участков, находящихся в собственности городских поселений (за исключением земельных участков муниципальных бюджетных и автономных учреждений)</t>
  </si>
  <si>
    <t>000 1 14 06 025 13 0000 430</t>
  </si>
  <si>
    <t>Административные штрафы, установленные главой 8 Кодекса Российской Федерации об административных правонарушениях, за административные правонарушения в области охраны окружающей среды и природопользования</t>
  </si>
  <si>
    <t>Административные штрафы, установленные главой 8 Кодекса Российской Федерации об административных правонарушениях, за административные правонарушения в области охраны окружающей среды и природопользования, налагаемые мировыми судьями, комиссиями по делам несовершеннолетних и защите их прав</t>
  </si>
  <si>
    <t>Административные штрафы, установленные главой 15 Кодекса Российской Федерации об административных правонарушениях, за административные правонарушения в области финансов, налогов и сборов, страхования, рынка ценных бумаг</t>
  </si>
  <si>
    <t>Административные штрафы, установленные главой 15 Кодекса Российской Федерации об административных правонарушениях, за административные правонарушения в области финансов, налогов и сборов, страхования, рынка ценных бумаг (за исключением штрафов, указанных в пункте 6 статьи 46 Бюджетного кодекса Российской Федерации), налагаемые мировыми судьями, комиссиями по делам несовершеннолетних и защите их прав</t>
  </si>
  <si>
    <t>Штрафы, неустойки, пени, уплаченные в случае просрочки исполнения поставщиком (подрядчиком, исполнителем) обязательств, предусмотренных муниципальным контрактом, заключенным муниципальным органом, казенным учреждением сельского поселения</t>
  </si>
  <si>
    <t>000 1 16 07 010 10 0000 140</t>
  </si>
  <si>
    <t>Иные штрафы, неустойки, пени, уплаченные в соответствии с законом или договором в случае неисполнения или ненадлежащего исполнения обязательств перед государственным (муниципальным) органом, казенным учреждением, Центральным банком Российской Федерации, государственной корпорацией</t>
  </si>
  <si>
    <t>000 1 16 07 090 00 0000 140</t>
  </si>
  <si>
    <t>Иные штрафы, неустойки, пени, уплаченные в соответствии с законом или договором в случае неисполнения или ненадлежащего исполнения обязательств перед муниципальным органом, (муниципальным казенным учреждением) сельского поселения</t>
  </si>
  <si>
    <t>000 1 16 07 090 10 0000 140</t>
  </si>
  <si>
    <t>Платежи по искам о возмещении ущерба, а также платежи, уплачиваемые при добровольном возмещении ущерба, причиненного муниципальному имуществу сельского поселения (за исключением имущества, закрепленного за муниципальными бюджетными (автономными) учреждениями, унитарными предприятиями)</t>
  </si>
  <si>
    <t>000 1 16 10 030 10 0000 140</t>
  </si>
  <si>
    <t>Возмещение ущерба при возникновении страховых случаев, когда выгодоприобретателями выступают получатели средств бюджета сельского поселения</t>
  </si>
  <si>
    <t>000 1 16 10 031 10 0000 140</t>
  </si>
  <si>
    <t>Платежи по искам о возмещении ущерба, а также платежи, уплачиваемые при добровольном возмещении ущерба, причиненного муниципальному имуществу городского поселения (за исключением имущества, закрепленного за муниципальными бюджетными (автономными) учреждениями, унитарными предприятиями)</t>
  </si>
  <si>
    <t>000 1 16 10 030 13 0000 140</t>
  </si>
  <si>
    <t>Прочее возмещение ущерба, причиненного муниципальному имуществу городского поселения (за исключением имущества, закрепленного за муниципальными бюджетными (автономными) учреждениями, унитарными предприятиями)</t>
  </si>
  <si>
    <t>000 1 16 10 032 13 0000 140</t>
  </si>
  <si>
    <t>Денежные взыскания, налагаемые в возмещение ущерба, причиненного в результате незаконного или нецелевого использования бюджетных средств (в части бюджетов сельских поселений)</t>
  </si>
  <si>
    <t>000 1 16 10 100 10 0000 140</t>
  </si>
  <si>
    <t>Доходы от денежных взысканий (штрафов), поступающие в счет погашения задолженности, образовавшейся до 1 января 2020 года, подлежащие зачислению в федеральный бюджет и бюджет муниципального образования по нормативам, действовавшим в 2019 году</t>
  </si>
  <si>
    <t>000 1 16 10 129 01 0000 140</t>
  </si>
  <si>
    <t>000 1 17 05 000 00 0000 180</t>
  </si>
  <si>
    <t>Прочие неналоговые доходы бюджетов сельских поселений</t>
  </si>
  <si>
    <t>000 1 17 05 050 10 0000 180</t>
  </si>
  <si>
    <t>Дотации бюджетам городских поселений на выравнивание бюджетной обеспеченности из бюджета субъекта Российской Федерации.</t>
  </si>
  <si>
    <t>Дотации бюджетам на поддержку мер по обеспечению сбалансированности бюджетов</t>
  </si>
  <si>
    <t>000 2 02 15 002 00 0000 150</t>
  </si>
  <si>
    <t>Дотации бюджетам муниципальных районов на поддержку мер по обеспечению сбалансированности бюджетов</t>
  </si>
  <si>
    <t>000 2 02 15 002 05 0000 150</t>
  </si>
  <si>
    <t>Прочие дотации</t>
  </si>
  <si>
    <t>000 2 02 19 999 00 0000 150</t>
  </si>
  <si>
    <t>Прочие дотации бюджетам муниципальных районов</t>
  </si>
  <si>
    <t>000 2 02 19 999 05 0000 150</t>
  </si>
  <si>
    <t>Прочие дотации бюджетам сельских поселений</t>
  </si>
  <si>
    <t>000 2 02 19 999 10 0000 150</t>
  </si>
  <si>
    <t>Субсидии бюджетам городских поселений на софинансирование капитальных вложений в объекты муниципальной собственности</t>
  </si>
  <si>
    <t>000 2 02 20 077 13 0000 150</t>
  </si>
  <si>
    <t>Субсидии бюджетам на создание новых мест в общеобразовательных организациях, расположенных в сельской местности и поселках городского типа</t>
  </si>
  <si>
    <t>000 2 02 25 230 00 0000 150</t>
  </si>
  <si>
    <t>Субсидии бюджетам муниципальных районов на создание новых мест в общеобразовательных организациях, расположенных в сельской местности и поселках городского типа</t>
  </si>
  <si>
    <t>000 2 02 25 230 05 0000 150</t>
  </si>
  <si>
    <t>Субсидии бюджетам сельских поселений на поддержку отрасли культуры</t>
  </si>
  <si>
    <t>000 2 02 25 519 10 0000 150</t>
  </si>
  <si>
    <t>Субсидии бюджетам субъектов Российской Федерации (муниципальных образований) из бюджета субъекта Российской Федерации (местного бюджета)</t>
  </si>
  <si>
    <t>000 2 02 29 900 00 0000 150</t>
  </si>
  <si>
    <t>Субсидии бюджетам сельских поселений из местных бюджетов</t>
  </si>
  <si>
    <t>000 2 02 29 900 10 0000 150</t>
  </si>
  <si>
    <t>Прочие межбюджетные трансферты, передаваемые бюджетам муниципальных районов</t>
  </si>
  <si>
    <t>000 2 02 49 999 05 0000 150</t>
  </si>
  <si>
    <t>Прочие межбюджетные трансферты, передаваемые бюджетам городских поселений</t>
  </si>
  <si>
    <t>000 2 02 49 999 13 0000 150</t>
  </si>
  <si>
    <t>БЕЗВОЗМЕЗДНЫЕ ПОСТУПЛЕНИЯ ОТ НЕГОСУДАРСТВЕННЫХ ОРГАНИЗАЦИЙ</t>
  </si>
  <si>
    <t>000 2 04 00 000 00 0000 000</t>
  </si>
  <si>
    <t>Безвозмездные поступления от негосударственных организаций в бюджеты сельских поселений</t>
  </si>
  <si>
    <t>000 2 04 05 000 10 0000 150</t>
  </si>
  <si>
    <t>Предоставление негосударственными организациями грантов для получателей средств бюджетов сельских поселений</t>
  </si>
  <si>
    <t>000 2 04 05 010 10 0000 150</t>
  </si>
  <si>
    <t>Возврат остатков субвенций на ежемесячное денежное вознаграждение за классное руководство педагогическим работникам государственных и муниципальных общеобразовательных организаций из бюджетов муниципальных районов</t>
  </si>
  <si>
    <t>Задолженность и перерасчеты по отмененным налогам, сборам и иным обязательным платежам</t>
  </si>
  <si>
    <t>2023 год</t>
  </si>
  <si>
    <t>Безвозмездные поступления от негосударственных организаций</t>
  </si>
  <si>
    <t>000 0113 00 0 00 00000 320</t>
  </si>
  <si>
    <t>000 0113 00 0 00 00000 321</t>
  </si>
  <si>
    <t>000 0409 00 0 00 00000 500</t>
  </si>
  <si>
    <t>000 0409 00 0 00 00000 540</t>
  </si>
  <si>
    <t>000 0502 00 0 00 00000 245</t>
  </si>
  <si>
    <t>Субсидии бюджетным и автономным учреждениям, государственным (муниципальным) унитарным предприятиям на осуществление капитальных вложений в объекты капитального строительства государственной (муниципальной) собственности или приобретение объектов недвижимого имущества в государственную (муниципальную) собственность</t>
  </si>
  <si>
    <t>000 0702 00 0 00 00000 460</t>
  </si>
  <si>
    <t>Субсидии на осуществление капитальных вложений в объекты капитального строительства государственной (муниципальной) собственности бюджетным учреждениям</t>
  </si>
  <si>
    <t>000 0702 00 0 00 00000 464</t>
  </si>
  <si>
    <t>000 0707 00 0 00 00000 600</t>
  </si>
  <si>
    <t>000 0707 00 0 00 00000 610</t>
  </si>
  <si>
    <t>000 0707 00 0 00 00000 612</t>
  </si>
  <si>
    <t>000 0707 00 0 00 00000 620</t>
  </si>
  <si>
    <t>000 0707 00 0 00 00000 622</t>
  </si>
  <si>
    <t>000 0801 00 0 00 00000 113</t>
  </si>
  <si>
    <t>000 1003 00 0 00 00000 320</t>
  </si>
  <si>
    <t>000 1003 00 0 00 00000 321</t>
  </si>
  <si>
    <t>000 1006 00 0 00 00000 122</t>
  </si>
  <si>
    <t>000 1006 00 0 00 00000 853</t>
  </si>
  <si>
    <t>000 1101 00 0 00 00000 243</t>
  </si>
  <si>
    <t>000 1101 00 0 00 00000 500</t>
  </si>
  <si>
    <t>Субсидии</t>
  </si>
  <si>
    <t>000 1101 00 0 00 00000 520</t>
  </si>
  <si>
    <t>Субсидии, за исключением субсидий на софинансирование капитальных вложений в объекты государственной (муниципальной) собственности</t>
  </si>
  <si>
    <t>000 1101 00 0 00 00000 521</t>
  </si>
  <si>
    <t>000 1101 00 0 00 00000 600</t>
  </si>
  <si>
    <t>000 1101 00 0 00 00000 620</t>
  </si>
  <si>
    <t>000 1101 00 0 00 00000 621</t>
  </si>
  <si>
    <t>000 1101 00 0 00 00000 622</t>
  </si>
  <si>
    <t>Прочие межбюджетные трансферты общего характера</t>
  </si>
  <si>
    <t>000 1403 00 0 00 00000 000</t>
  </si>
  <si>
    <t>000 1403 00 0 00 00000 500</t>
  </si>
  <si>
    <t>000 1403 00 0 00 00000 540</t>
  </si>
  <si>
    <t>на 1 января 2025 г.</t>
  </si>
  <si>
    <t>01.01.2025</t>
  </si>
  <si>
    <t>Государственная пошлина за государственную регистрацию, а также за совершение прочих юридически значимых действий</t>
  </si>
  <si>
    <t>000 1 08 07 000 01 0000 110</t>
  </si>
  <si>
    <t>Государственная пошлина за выдачу разрешения на установку рекламной конструкции</t>
  </si>
  <si>
    <t>000 1 08 07 150 01 0000 110</t>
  </si>
  <si>
    <t>Доходы от реализации имущества, находящегося в собственности сельских поселений (за исключением движимого имущества муниципальных бюджетных и автономных учреждений, а также имущества муниципальных унитарных предприятий, в том числе казенных), в части реализации основных средств по указанному имуществу</t>
  </si>
  <si>
    <t>000 1 14 02 050 10 0000 410</t>
  </si>
  <si>
    <t>Доходы от реализации иного имущества, находящегося в собственности сельских поселений (за исключением имущества муниципальных бюджетных и автономных учреждений, а также имущества муниципальных унитарных предприятий, в том числе казенных), в части реализации основных средств по указанному имуществу</t>
  </si>
  <si>
    <t>000 1 14 02 053 10 0000 410</t>
  </si>
  <si>
    <t>Доходы от продажи земельных участков, находящихся в собственности сельских поселений (за исключением земельных участков муниципальных бюджетных и автономных учреждений)</t>
  </si>
  <si>
    <t>000 1 14 06 025 10 0000 430</t>
  </si>
  <si>
    <t>Административные штрафы, установленные главой 12 Кодекса Российской Федерации об административных правонарушениях, за административные правонарушения в области дорожного движения</t>
  </si>
  <si>
    <t>000 1 16 01 120 01 0000 140</t>
  </si>
  <si>
    <t>Административные штрафы, установленные главой 12 Кодекса Российской Федерации об административных правонарушениях, за административные правонарушения в области дорожного движения, налагаемые мировыми судьями, комиссиями по делам несовершеннолетних и защите их прав</t>
  </si>
  <si>
    <t>000 1 16 01 123 01 0000 140</t>
  </si>
  <si>
    <t>Административные штрафы, установленные главой 18 Кодекса Российской Федерации об административных правонарушениях, за административные правонарушения в области защиты Государственной границы Российской Федерации и обеспечения режима пребывания иностранных граждан или лиц без гражданства на территории Российской Федерации</t>
  </si>
  <si>
    <t>000 1 16 01 180 01 0000 140</t>
  </si>
  <si>
    <t>Административные штрафы, установленные главой 18 Кодекса Российской Федерации об административных правонарушениях, за административные правонарушения в области защиты Государственной границы Российской Федерации и обеспечения режима пребывания иностранных граждан или лиц без гражданства на территории Российской Федерации, налагаемые мировыми судьями, комиссиями по делам несовершеннолетних и защите их прав</t>
  </si>
  <si>
    <t>000 1 16 01 183 01 0000 140</t>
  </si>
  <si>
    <t>Иные штрафы, неустойки, пени, уплаченные в соответствии с законом или договором в случае неисполнения или ненадлежащего исполнения обязательств перед муниципальным органом (муниципальным казенным учреждением) сельского поселения</t>
  </si>
  <si>
    <t>Платежи по искам о возмещении ущерба, а также платежи, уплачиваемые при добровольном возмещении ущерба, причиненного муниципальному имуществу муниципального района (за исключением имущества, закрепленного за муниципальными бюджетными (автономными) учреждениями, унитарными предприятиями)</t>
  </si>
  <si>
    <t>000 1 16 10 030 05 0000 140</t>
  </si>
  <si>
    <t>Возмещение ущерба при возникновении страховых случаев, когда выгодоприобретателями выступают получатели средств бюджета муниципального района</t>
  </si>
  <si>
    <t>000 1 16 10 031 05 0000 140</t>
  </si>
  <si>
    <t>Прочее возмещение ущерба, причиненного муниципальному имуществу сельского поселения (за исключением имущества, закрепленного за муниципальными бюджетными (автономными) учреждениями, унитарными предприятиями)</t>
  </si>
  <si>
    <t>000 1 16 10 032 10 0000 140</t>
  </si>
  <si>
    <t>Дотации бюджетам сельских поселений на поддержку мер по обеспечению сбалансированности бюджетов</t>
  </si>
  <si>
    <t>000 2 02 15 002 10 0000 150</t>
  </si>
  <si>
    <t>Субсидии бюджетам на софинансирование расходных обязательств субъектов Российской Федерации, связанных с реализацией федеральной целевой программы "Увековечение памяти погибших при защите Отечества на 2019 - 2024 годы"</t>
  </si>
  <si>
    <t>000 2 02 25 299 00 0000 150</t>
  </si>
  <si>
    <t>Субсидии бюджетам сельских поселений на софинансирование расходных обязательств субъектов Российской Федерации, связанных с реализацией федеральной целевой программы "Увековечение памяти погибших при защите Отечества на 2019 - 2024 годы"</t>
  </si>
  <si>
    <t>000 2 02 25 299 10 0000 150</t>
  </si>
  <si>
    <t>Субсидии бюджетам городских поселений из местных бюджетов</t>
  </si>
  <si>
    <t>000 2 02 29 900 13 0000 150</t>
  </si>
  <si>
    <t>Межбюджетные трансферты, передаваемые бюджетам на обеспечение выплат ежемесячного денежного вознаграждения советникам директоров по воспитанию и взаимодействию с детскими общественными объединениями государственных общеобразовательных организаций, профессиональных образовательных организаций субъектов Российской Федерации, г. Байконура и федеральной территории "Сириус", муниципальных общеобразовательных организаций и профессиональных образовательных организаций</t>
  </si>
  <si>
    <t>000 2 02 45 050 00 0000 150</t>
  </si>
  <si>
    <t>Межбюджетные трансферты, передаваемые бюджетам муниципальных районов на обеспечение выплат ежемесячного денежного вознаграждения советникам директоров по воспитанию и взаимодействию с детскими общественными объединениями государственных общеобразовательных организаций, профессиональных образовательных организаций субъектов Российской Федерации, г. Байконура и федеральной территории "Сириус", муниципальных общеобразовательных организаций и профессиональных образовательных организаций</t>
  </si>
  <si>
    <t>000 2 02 45 050 05 0000 150</t>
  </si>
  <si>
    <t>Доходы бюджетов сельских поселений от возврата бюджетами бюджетной системы Российской Федерации остатков субсидий, субвенций и иных межбюджетных трансфертов, имеющих целевое назначение, прошлых лет, а также от возврата организациями остатков субсидий прошлых лет</t>
  </si>
  <si>
    <t>000 2 18 00 000 10 0000 150</t>
  </si>
  <si>
    <t>Доходы бюджетов сельских поселений от возврата остатков субсидий, субвенций и иных межбюджетных трансфертов, имеющих целевое назначение, прошлых лет из бюджетов муниципальных районов</t>
  </si>
  <si>
    <t>000 2 18 60 010 10 0000 150</t>
  </si>
  <si>
    <t>Возврат остатков субвенций на проведение мероприятий по обеспечению деятельности советников директора по воспитанию и взаимодействию с детскими общественными объединениями в общеобразовательных организациях из бюджетов муниципальных районов</t>
  </si>
  <si>
    <t>000 2 19 35 179 05 0000 150</t>
  </si>
  <si>
    <t>000 0102 00 0 00 00000 300</t>
  </si>
  <si>
    <t>000 0102 00 0 00 00000 320</t>
  </si>
  <si>
    <t>000 0102 00 0 00 00000 321</t>
  </si>
  <si>
    <t>000 0503 00 0 00 00000 243</t>
  </si>
  <si>
    <t>000 0505 00 0 00 00000 800</t>
  </si>
  <si>
    <t>000 0505 00 0 00 00000 810</t>
  </si>
  <si>
    <t>Субсидии (гранты в форме субсидий) на финансовое обеспечение затрат в связи с производством (реализацией) товаров, выполнением работ, оказанием услуг, не подлежащие казначейскому сопровождению</t>
  </si>
  <si>
    <t>000 0505 00 0 00 00000 813</t>
  </si>
  <si>
    <t>000 0709 00 0 00 00000 830</t>
  </si>
  <si>
    <t>000 0709 00 0 00 00000 831</t>
  </si>
  <si>
    <t>000 0801 00 0 00 00000 500</t>
  </si>
  <si>
    <t>000 0801 00 0 00 00000 520</t>
  </si>
  <si>
    <t>000 0801 00 0 00 00000 521</t>
  </si>
  <si>
    <t>Привлечение городскими поселениями кредитов от кредитных организаций в валюте Российской Федерации</t>
  </si>
  <si>
    <t>000 01 02 00 00 13 0000 710</t>
  </si>
  <si>
    <t>План на 2024 год</t>
  </si>
  <si>
    <t>факт за отчетный период 2024 года</t>
  </si>
  <si>
    <t>факт за соответствующий период 2023 года</t>
  </si>
  <si>
    <t>Предоставленные кредиты</t>
  </si>
  <si>
    <t>ИТОГО в виде безвозмездные перечислений</t>
  </si>
  <si>
    <t>прочие дотации в районный (для поселений)</t>
  </si>
  <si>
    <t>Расходная часть консолидированного бюджета Новокубанского района</t>
  </si>
  <si>
    <t>КОНСОЛИДИРОВАННЫЙ БЮДЖЕТ НОВОКУБАНСКОГО РАЙОНА</t>
  </si>
  <si>
    <t>ИСПОЛНЕНИЕ БЮДЖЕТА МУНИЦИПАЛЬНОГО ОБРАЗОВАНИЯ НОВОКУБАНСКИЙ РАЙОН</t>
  </si>
  <si>
    <t>ЗА 2024 ГОД</t>
  </si>
  <si>
    <t>ВСЕГО</t>
  </si>
  <si>
    <t>ПОДДЕРЖКА БЮДЖЕТОВ ПОСЕЛЕНИЙ ИЗ БЮДЖЕТА МУНИЦИПАЛЬНОГО ОБРАЗОВАНИЯ НОВОКУБАНСКИЙ РАЙОН</t>
  </si>
  <si>
    <t>В виде безвозмездных перечислений:</t>
  </si>
  <si>
    <t>расходы на соц сферу</t>
  </si>
  <si>
    <t>% доля общих расходах 2023</t>
  </si>
  <si>
    <t>% доля общих расходах 2024</t>
  </si>
  <si>
    <t>дорожный фонд</t>
  </si>
  <si>
    <t>бюджет района</t>
  </si>
  <si>
    <t>бюджеты поселений района</t>
  </si>
  <si>
    <t xml:space="preserve"> 2024 год</t>
  </si>
  <si>
    <t xml:space="preserve"> 2023 год</t>
  </si>
  <si>
    <t>НАЛОГОВЫЕ И НЕНАЛОГОВЫЕ ДОХОДЫ КОНСОЛИДИРОВАННОГО БЮДЖЕТА НОВОКУБАНСКОГО КРАЙОНА</t>
  </si>
  <si>
    <t>НАЛОГОВЫЕ И НЕНАЛОГОВЫЕ ДОХОДЫ КОНСОЛИДИРОВАННОГО БЮДЖЕТА НОВОКУБАНСКОГО РАЙОНА</t>
  </si>
  <si>
    <t xml:space="preserve"> *** контроль</t>
  </si>
  <si>
    <t>БЮДЖЕТ МУНИЦИПАЛЬНОГО ОБРАЗОВАНИЯ НОВОКУБАНСКИЙ РАЙОН</t>
  </si>
  <si>
    <t>НАЛОГОВЫЕ И НЕНАЛОГОВЫЕ ДОХОДЫ БЮДЖЕТА НОВОКУБАНСКОГО РАЙОНА</t>
  </si>
  <si>
    <t>ДЛЯ СТРУКТУРЫ</t>
  </si>
  <si>
    <t>Налог на прибыль</t>
  </si>
  <si>
    <t>Доходы от использования имущества</t>
  </si>
  <si>
    <t>Доходы от продажи материальных активов</t>
  </si>
  <si>
    <t>Иные неналоговые доходы</t>
  </si>
  <si>
    <t>итого</t>
  </si>
  <si>
    <t>РАСХОДЫ МУНИЦИПАЛЬНОГО ДОРОЖНОГО ФОНДА КОНСОЛИДИРОВАННОГО БЮДЖЕТА НОВОКУБАНСКОГО РАЙОНА</t>
  </si>
  <si>
    <t>Расходная часть районного бюджета</t>
  </si>
  <si>
    <t>РАСХОДНАЯ ЧАСТЬ БЮДЖЕТА КОНСОЛИДИРОВАННОГО РАЙОННОГО БЮДЖЕТА</t>
  </si>
  <si>
    <t>РАСХОДНАЯ ЧАСТЬ БЮДЖЕТА МУНИЦИПАЛЬНОГО ОБРАЗОВАНИЯ НОВОКУБАНСКИЙ РАЙОН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</si>
</sst>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&quot;₽&quot;###,##0.00"/>
    <numFmt numFmtId="165" formatCode="&quot;₽&quot;#000"/>
    <numFmt numFmtId="166" formatCode="#,##0.0"/>
  </numFmts>
  <fonts count="65" x14ac:knownFonts="1">
    <font>
      <sz val="11"/>
      <color theme="1"/>
      <name val="Calibri"/>
      <family val="2"/>
      <charset val="204"/>
      <scheme val="minor"/>
    </font>
    <font>
      <b/>
      <sz val="10"/>
      <color indexed="8"/>
      <name val="Arial"/>
      <family val="2"/>
      <charset val="204"/>
    </font>
    <font>
      <sz val="8"/>
      <color indexed="8"/>
      <name val="Arial"/>
      <family val="2"/>
      <charset val="204"/>
    </font>
    <font>
      <sz val="11"/>
      <name val="Arial"/>
      <family val="2"/>
      <charset val="204"/>
    </font>
    <font>
      <u/>
      <sz val="8"/>
      <color indexed="8"/>
      <name val="Arial"/>
      <family val="2"/>
      <charset val="204"/>
    </font>
    <font>
      <b/>
      <sz val="9"/>
      <color indexed="8"/>
      <name val="Arial"/>
      <family val="2"/>
      <charset val="204"/>
    </font>
    <font>
      <b/>
      <sz val="11"/>
      <color rgb="FFFF0000"/>
      <name val="Calibri"/>
      <family val="2"/>
      <charset val="204"/>
      <scheme val="minor"/>
    </font>
    <font>
      <sz val="8"/>
      <color rgb="FF000000"/>
      <name val="Arial"/>
      <family val="2"/>
      <charset val="204"/>
    </font>
    <font>
      <b/>
      <sz val="14"/>
      <color rgb="FFFF0000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b/>
      <sz val="14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0"/>
      <color rgb="FFFF0000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0"/>
      <color indexed="8"/>
      <name val="Arial"/>
      <family val="2"/>
      <charset val="204"/>
    </font>
    <font>
      <sz val="8"/>
      <name val="Calibri"/>
      <family val="2"/>
      <charset val="204"/>
      <scheme val="minor"/>
    </font>
    <font>
      <b/>
      <sz val="10"/>
      <color theme="1"/>
      <name val="Calibri"/>
      <family val="2"/>
      <charset val="204"/>
      <scheme val="minor"/>
    </font>
    <font>
      <b/>
      <sz val="8"/>
      <color indexed="8"/>
      <name val="Arial"/>
      <family val="2"/>
      <charset val="204"/>
    </font>
    <font>
      <b/>
      <sz val="8"/>
      <color rgb="FF000000"/>
      <name val="Arial"/>
      <family val="2"/>
      <charset val="204"/>
    </font>
    <font>
      <b/>
      <u/>
      <sz val="20"/>
      <color rgb="FFFF0000"/>
      <name val="Calibri"/>
      <family val="2"/>
      <charset val="204"/>
      <scheme val="minor"/>
    </font>
    <font>
      <sz val="9"/>
      <color indexed="8"/>
      <name val="Arial"/>
      <family val="2"/>
      <charset val="204"/>
    </font>
    <font>
      <b/>
      <sz val="10"/>
      <color rgb="FFFF0000"/>
      <name val="Arial"/>
      <family val="2"/>
      <charset val="204"/>
    </font>
    <font>
      <b/>
      <sz val="11"/>
      <color rgb="FFFF0000"/>
      <name val="Arial"/>
      <family val="2"/>
      <charset val="204"/>
    </font>
    <font>
      <b/>
      <sz val="10"/>
      <color theme="1"/>
      <name val="Arial"/>
      <family val="2"/>
      <charset val="204"/>
    </font>
    <font>
      <b/>
      <sz val="11"/>
      <color theme="1"/>
      <name val="Arial"/>
      <family val="2"/>
      <charset val="204"/>
    </font>
    <font>
      <b/>
      <sz val="14"/>
      <name val="Arial"/>
      <family val="2"/>
      <charset val="204"/>
    </font>
    <font>
      <b/>
      <u/>
      <sz val="20"/>
      <color rgb="FFFF0000"/>
      <name val="Arial"/>
      <family val="2"/>
      <charset val="204"/>
    </font>
    <font>
      <b/>
      <sz val="14"/>
      <color rgb="FFFF0000"/>
      <name val="Arial"/>
      <family val="2"/>
      <charset val="204"/>
    </font>
    <font>
      <b/>
      <sz val="14"/>
      <color theme="1"/>
      <name val="Arial"/>
      <family val="2"/>
      <charset val="204"/>
    </font>
    <font>
      <sz val="10"/>
      <color theme="1"/>
      <name val="Arial"/>
      <family val="2"/>
      <charset val="204"/>
    </font>
    <font>
      <sz val="10"/>
      <color rgb="FFFF0000"/>
      <name val="Arial"/>
      <family val="2"/>
      <charset val="204"/>
    </font>
    <font>
      <sz val="11"/>
      <color theme="1"/>
      <name val="Arial"/>
      <family val="2"/>
      <charset val="204"/>
    </font>
    <font>
      <b/>
      <sz val="9"/>
      <color rgb="FFFF0000"/>
      <name val="Arial"/>
      <family val="2"/>
      <charset val="204"/>
    </font>
    <font>
      <b/>
      <sz val="9"/>
      <color theme="1"/>
      <name val="Arial"/>
      <family val="2"/>
      <charset val="204"/>
    </font>
    <font>
      <sz val="9"/>
      <color theme="1"/>
      <name val="Arial"/>
      <family val="2"/>
      <charset val="204"/>
    </font>
    <font>
      <sz val="9"/>
      <color theme="1"/>
      <name val="Calibri"/>
      <family val="2"/>
      <charset val="204"/>
      <scheme val="minor"/>
    </font>
    <font>
      <sz val="10"/>
      <color theme="0"/>
      <name val="Arial"/>
      <family val="2"/>
      <charset val="204"/>
    </font>
    <font>
      <b/>
      <sz val="18"/>
      <color theme="0"/>
      <name val="Arial"/>
      <family val="2"/>
      <charset val="204"/>
    </font>
    <font>
      <b/>
      <sz val="12"/>
      <color theme="1"/>
      <name val="Arial"/>
      <family val="2"/>
      <charset val="204"/>
    </font>
    <font>
      <b/>
      <sz val="10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b/>
      <sz val="10"/>
      <color rgb="FF000000"/>
      <name val="Calibri"/>
      <family val="2"/>
      <charset val="204"/>
      <scheme val="minor"/>
    </font>
    <font>
      <sz val="10"/>
      <color rgb="FF000000"/>
      <name val="Calibri"/>
      <family val="2"/>
      <charset val="204"/>
      <scheme val="minor"/>
    </font>
    <font>
      <sz val="8"/>
      <color theme="1"/>
      <name val="Arial"/>
      <family val="2"/>
      <charset val="204"/>
    </font>
    <font>
      <b/>
      <sz val="8"/>
      <color theme="1"/>
      <name val="Arial"/>
      <family val="2"/>
      <charset val="204"/>
    </font>
    <font>
      <b/>
      <sz val="8"/>
      <name val="Arial"/>
      <family val="2"/>
      <charset val="204"/>
    </font>
    <font>
      <sz val="8"/>
      <name val="Arial"/>
      <family val="2"/>
      <charset val="204"/>
    </font>
    <font>
      <i/>
      <sz val="8"/>
      <color theme="1"/>
      <name val="Arial"/>
      <family val="2"/>
      <charset val="204"/>
    </font>
    <font>
      <i/>
      <sz val="9"/>
      <color rgb="FFFF0000"/>
      <name val="Arial"/>
      <family val="2"/>
      <charset val="204"/>
    </font>
    <font>
      <b/>
      <i/>
      <sz val="9"/>
      <color rgb="FFFF0000"/>
      <name val="Arial"/>
      <family val="2"/>
      <charset val="204"/>
    </font>
    <font>
      <i/>
      <sz val="9"/>
      <color theme="1"/>
      <name val="Arial"/>
      <family val="2"/>
      <charset val="204"/>
    </font>
    <font>
      <sz val="11"/>
      <color theme="0"/>
      <name val="Calibri"/>
      <family val="2"/>
      <charset val="204"/>
      <scheme val="minor"/>
    </font>
    <font>
      <sz val="10"/>
      <color theme="0"/>
      <name val="Calibri"/>
      <family val="2"/>
      <charset val="204"/>
      <scheme val="minor"/>
    </font>
    <font>
      <b/>
      <sz val="20"/>
      <color theme="0"/>
      <name val="Calibri"/>
      <family val="2"/>
      <charset val="204"/>
      <scheme val="minor"/>
    </font>
    <font>
      <b/>
      <u/>
      <sz val="20"/>
      <color theme="0"/>
      <name val="Calibri"/>
      <family val="2"/>
      <charset val="204"/>
      <scheme val="minor"/>
    </font>
    <font>
      <b/>
      <sz val="16"/>
      <color theme="0"/>
      <name val="Calibri"/>
      <family val="2"/>
      <charset val="204"/>
      <scheme val="minor"/>
    </font>
    <font>
      <sz val="9"/>
      <color theme="0"/>
      <name val="Arial"/>
      <family val="2"/>
      <charset val="204"/>
    </font>
    <font>
      <sz val="11"/>
      <color rgb="FFFF0000"/>
      <name val="Calibri"/>
      <family val="2"/>
      <charset val="204"/>
      <scheme val="minor"/>
    </font>
    <font>
      <sz val="9"/>
      <color rgb="FFFF0000"/>
      <name val="Arial"/>
      <family val="2"/>
      <charset val="204"/>
    </font>
    <font>
      <sz val="10"/>
      <color rgb="FFFF0000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b/>
      <sz val="9"/>
      <name val="Arial"/>
      <family val="2"/>
      <charset val="204"/>
    </font>
    <font>
      <sz val="9"/>
      <name val="Arial"/>
      <family val="2"/>
      <charset val="204"/>
    </font>
    <font>
      <b/>
      <sz val="18"/>
      <color theme="0"/>
      <name val="Calibri"/>
      <family val="2"/>
      <charset val="204"/>
      <scheme val="minor"/>
    </font>
    <font>
      <b/>
      <sz val="14"/>
      <color theme="0"/>
      <name val="Calibri"/>
      <family val="2"/>
      <charset val="204"/>
      <scheme val="minor"/>
    </font>
  </fonts>
  <fills count="1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CCECFF"/>
        <bgColor indexed="64"/>
      </patternFill>
    </fill>
  </fills>
  <borders count="89">
    <border>
      <left/>
      <right/>
      <top/>
      <bottom/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/>
      <right style="medium">
        <color indexed="8"/>
      </right>
      <top/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 style="medium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medium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medium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medium">
        <color indexed="8"/>
      </left>
      <right style="thin">
        <color indexed="8"/>
      </right>
      <top style="thin">
        <color indexed="8"/>
      </top>
      <bottom/>
      <diagonal/>
    </border>
    <border>
      <left/>
      <right/>
      <top style="medium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medium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thin">
        <color indexed="8"/>
      </bottom>
      <diagonal/>
    </border>
    <border>
      <left/>
      <right/>
      <top style="medium">
        <color indexed="64"/>
      </top>
      <bottom style="thin">
        <color indexed="8"/>
      </bottom>
      <diagonal/>
    </border>
    <border>
      <left/>
      <right style="medium">
        <color indexed="64"/>
      </right>
      <top style="medium">
        <color indexed="64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64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64"/>
      </right>
      <top style="thin">
        <color indexed="8"/>
      </top>
      <bottom style="medium">
        <color indexed="8"/>
      </bottom>
      <diagonal/>
    </border>
    <border>
      <left style="medium">
        <color indexed="64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medium">
        <color indexed="64"/>
      </right>
      <top/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64"/>
      </right>
      <top style="thin">
        <color indexed="8"/>
      </top>
      <bottom/>
      <diagonal/>
    </border>
    <border>
      <left style="medium">
        <color indexed="64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thin">
        <color indexed="8"/>
      </bottom>
      <diagonal/>
    </border>
    <border>
      <left style="thin">
        <color indexed="8"/>
      </left>
      <right/>
      <top style="medium">
        <color indexed="64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thin">
        <color indexed="8"/>
      </bottom>
      <diagonal/>
    </border>
    <border>
      <left/>
      <right style="medium">
        <color indexed="64"/>
      </right>
      <top style="medium">
        <color indexed="8"/>
      </top>
      <bottom/>
      <diagonal/>
    </border>
    <border>
      <left style="thin">
        <color indexed="8"/>
      </left>
      <right style="medium">
        <color indexed="64"/>
      </right>
      <top style="medium">
        <color indexed="8"/>
      </top>
      <bottom style="medium">
        <color indexed="8"/>
      </bottom>
      <diagonal/>
    </border>
    <border>
      <left style="medium">
        <color indexed="64"/>
      </left>
      <right/>
      <top/>
      <bottom style="thin">
        <color indexed="8"/>
      </bottom>
      <diagonal/>
    </border>
    <border>
      <left style="medium">
        <color indexed="64"/>
      </left>
      <right/>
      <top style="thin">
        <color indexed="8"/>
      </top>
      <bottom/>
      <diagonal/>
    </border>
    <border>
      <left style="medium">
        <color indexed="64"/>
      </left>
      <right/>
      <top style="thin">
        <color indexed="8"/>
      </top>
      <bottom style="thin">
        <color indexed="8"/>
      </bottom>
      <diagonal/>
    </border>
    <border>
      <left style="medium">
        <color indexed="64"/>
      </left>
      <right/>
      <top style="medium">
        <color indexed="8"/>
      </top>
      <bottom/>
      <diagonal/>
    </border>
    <border>
      <left style="medium">
        <color indexed="64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/>
  </cellStyleXfs>
  <cellXfs count="742">
    <xf numFmtId="0" fontId="0" fillId="0" borderId="0" xfId="0"/>
    <xf numFmtId="164" fontId="2" fillId="0" borderId="0" xfId="0" applyNumberFormat="1" applyFont="1" applyAlignment="1">
      <alignment wrapText="1"/>
    </xf>
    <xf numFmtId="164" fontId="2" fillId="0" borderId="2" xfId="0" applyNumberFormat="1" applyFont="1" applyBorder="1" applyAlignment="1">
      <alignment horizontal="center" wrapText="1"/>
    </xf>
    <xf numFmtId="164" fontId="2" fillId="0" borderId="4" xfId="0" applyNumberFormat="1" applyFont="1" applyBorder="1" applyAlignment="1">
      <alignment horizontal="center" wrapText="1"/>
    </xf>
    <xf numFmtId="164" fontId="2" fillId="0" borderId="5" xfId="0" applyNumberFormat="1" applyFont="1" applyBorder="1" applyAlignment="1">
      <alignment horizontal="center" wrapText="1"/>
    </xf>
    <xf numFmtId="164" fontId="2" fillId="0" borderId="6" xfId="0" applyNumberFormat="1" applyFont="1" applyBorder="1" applyAlignment="1">
      <alignment horizontal="center" wrapText="1"/>
    </xf>
    <xf numFmtId="164" fontId="2" fillId="0" borderId="0" xfId="0" applyNumberFormat="1" applyFont="1" applyAlignment="1">
      <alignment horizontal="center" vertical="center" wrapText="1"/>
    </xf>
    <xf numFmtId="164" fontId="2" fillId="0" borderId="2" xfId="0" applyNumberFormat="1" applyFont="1" applyBorder="1" applyAlignment="1">
      <alignment horizontal="center" vertical="center" wrapText="1"/>
    </xf>
    <xf numFmtId="164" fontId="4" fillId="0" borderId="0" xfId="0" applyNumberFormat="1" applyFont="1" applyAlignment="1">
      <alignment wrapText="1"/>
    </xf>
    <xf numFmtId="164" fontId="2" fillId="0" borderId="7" xfId="0" applyNumberFormat="1" applyFont="1" applyBorder="1" applyAlignment="1">
      <alignment vertical="center" wrapText="1"/>
    </xf>
    <xf numFmtId="0" fontId="9" fillId="0" borderId="0" xfId="0" applyFont="1"/>
    <xf numFmtId="0" fontId="0" fillId="0" borderId="0" xfId="0" applyAlignment="1">
      <alignment wrapText="1"/>
    </xf>
    <xf numFmtId="0" fontId="0" fillId="0" borderId="0" xfId="0"/>
    <xf numFmtId="0" fontId="0" fillId="0" borderId="0" xfId="0" applyAlignment="1">
      <alignment vertical="top"/>
    </xf>
    <xf numFmtId="0" fontId="13" fillId="0" borderId="0" xfId="0" applyFont="1"/>
    <xf numFmtId="0" fontId="11" fillId="0" borderId="0" xfId="0" applyFont="1"/>
    <xf numFmtId="0" fontId="0" fillId="0" borderId="0" xfId="0" applyFill="1"/>
    <xf numFmtId="0" fontId="0" fillId="0" borderId="0" xfId="0" applyFill="1" applyAlignment="1">
      <alignment vertical="top"/>
    </xf>
    <xf numFmtId="164" fontId="2" fillId="0" borderId="0" xfId="0" applyNumberFormat="1" applyFont="1" applyFill="1" applyAlignment="1">
      <alignment horizontal="center" vertical="center" wrapText="1"/>
    </xf>
    <xf numFmtId="165" fontId="2" fillId="0" borderId="11" xfId="0" applyNumberFormat="1" applyFont="1" applyBorder="1" applyAlignment="1">
      <alignment horizontal="right" vertical="top" wrapText="1"/>
    </xf>
    <xf numFmtId="164" fontId="2" fillId="0" borderId="13" xfId="0" applyNumberFormat="1" applyFont="1" applyBorder="1" applyAlignment="1">
      <alignment horizontal="right" vertical="top" wrapText="1"/>
    </xf>
    <xf numFmtId="164" fontId="2" fillId="0" borderId="11" xfId="0" applyNumberFormat="1" applyFont="1" applyBorder="1" applyAlignment="1">
      <alignment horizontal="right" vertical="top" wrapText="1"/>
    </xf>
    <xf numFmtId="164" fontId="2" fillId="0" borderId="0" xfId="0" applyNumberFormat="1" applyFont="1" applyAlignment="1">
      <alignment vertical="top" wrapText="1"/>
    </xf>
    <xf numFmtId="164" fontId="2" fillId="0" borderId="14" xfId="0" applyNumberFormat="1" applyFont="1" applyBorder="1" applyAlignment="1">
      <alignment vertical="top" wrapText="1"/>
    </xf>
    <xf numFmtId="164" fontId="2" fillId="0" borderId="14" xfId="0" applyNumberFormat="1" applyFont="1" applyFill="1" applyBorder="1" applyAlignment="1">
      <alignment vertical="top" wrapText="1"/>
    </xf>
    <xf numFmtId="0" fontId="0" fillId="0" borderId="0" xfId="0" applyAlignment="1">
      <alignment horizontal="center" vertical="center" wrapText="1"/>
    </xf>
    <xf numFmtId="0" fontId="13" fillId="0" borderId="0" xfId="0" applyFont="1" applyBorder="1"/>
    <xf numFmtId="0" fontId="6" fillId="0" borderId="0" xfId="0" applyFont="1" applyFill="1"/>
    <xf numFmtId="0" fontId="6" fillId="0" borderId="0" xfId="0" applyFont="1" applyFill="1" applyBorder="1"/>
    <xf numFmtId="166" fontId="14" fillId="5" borderId="27" xfId="0" applyNumberFormat="1" applyFont="1" applyFill="1" applyBorder="1" applyAlignment="1">
      <alignment horizontal="center" vertical="center" wrapText="1"/>
    </xf>
    <xf numFmtId="164" fontId="14" fillId="3" borderId="27" xfId="0" applyNumberFormat="1" applyFont="1" applyFill="1" applyBorder="1" applyAlignment="1">
      <alignment horizontal="center" vertical="center" wrapText="1"/>
    </xf>
    <xf numFmtId="166" fontId="22" fillId="0" borderId="42" xfId="0" applyNumberFormat="1" applyFont="1" applyFill="1" applyBorder="1"/>
    <xf numFmtId="166" fontId="22" fillId="0" borderId="36" xfId="0" applyNumberFormat="1" applyFont="1" applyFill="1" applyBorder="1"/>
    <xf numFmtId="166" fontId="22" fillId="0" borderId="37" xfId="0" applyNumberFormat="1" applyFont="1" applyFill="1" applyBorder="1"/>
    <xf numFmtId="0" fontId="22" fillId="0" borderId="0" xfId="0" applyFont="1" applyFill="1" applyBorder="1"/>
    <xf numFmtId="166" fontId="22" fillId="0" borderId="38" xfId="0" applyNumberFormat="1" applyFont="1" applyFill="1" applyBorder="1"/>
    <xf numFmtId="166" fontId="22" fillId="0" borderId="27" xfId="0" applyNumberFormat="1" applyFont="1" applyFill="1" applyBorder="1"/>
    <xf numFmtId="166" fontId="22" fillId="0" borderId="28" xfId="0" applyNumberFormat="1" applyFont="1" applyFill="1" applyBorder="1"/>
    <xf numFmtId="0" fontId="21" fillId="0" borderId="0" xfId="0" applyFont="1" applyFill="1" applyBorder="1" applyAlignment="1">
      <alignment vertical="top"/>
    </xf>
    <xf numFmtId="166" fontId="22" fillId="0" borderId="0" xfId="0" applyNumberFormat="1" applyFont="1" applyFill="1" applyBorder="1"/>
    <xf numFmtId="0" fontId="23" fillId="0" borderId="0" xfId="0" applyFont="1" applyBorder="1" applyAlignment="1">
      <alignment vertical="top"/>
    </xf>
    <xf numFmtId="166" fontId="25" fillId="7" borderId="16" xfId="0" applyNumberFormat="1" applyFont="1" applyFill="1" applyBorder="1"/>
    <xf numFmtId="166" fontId="25" fillId="7" borderId="17" xfId="0" applyNumberFormat="1" applyFont="1" applyFill="1" applyBorder="1"/>
    <xf numFmtId="1" fontId="26" fillId="7" borderId="17" xfId="0" applyNumberFormat="1" applyFont="1" applyFill="1" applyBorder="1"/>
    <xf numFmtId="166" fontId="25" fillId="7" borderId="18" xfId="0" applyNumberFormat="1" applyFont="1" applyFill="1" applyBorder="1"/>
    <xf numFmtId="166" fontId="26" fillId="6" borderId="17" xfId="0" applyNumberFormat="1" applyFont="1" applyFill="1" applyBorder="1"/>
    <xf numFmtId="0" fontId="27" fillId="6" borderId="17" xfId="0" applyFont="1" applyFill="1" applyBorder="1"/>
    <xf numFmtId="0" fontId="27" fillId="6" borderId="18" xfId="0" applyFont="1" applyFill="1" applyBorder="1"/>
    <xf numFmtId="0" fontId="28" fillId="0" borderId="0" xfId="0" applyFont="1"/>
    <xf numFmtId="0" fontId="29" fillId="0" borderId="0" xfId="0" applyFont="1" applyBorder="1" applyAlignment="1">
      <alignment wrapText="1"/>
    </xf>
    <xf numFmtId="166" fontId="30" fillId="5" borderId="0" xfId="0" applyNumberFormat="1" applyFont="1" applyFill="1" applyBorder="1" applyAlignment="1">
      <alignment wrapText="1"/>
    </xf>
    <xf numFmtId="166" fontId="29" fillId="5" borderId="0" xfId="0" applyNumberFormat="1" applyFont="1" applyFill="1" applyBorder="1" applyAlignment="1">
      <alignment wrapText="1"/>
    </xf>
    <xf numFmtId="166" fontId="29" fillId="5" borderId="20" xfId="0" applyNumberFormat="1" applyFont="1" applyFill="1" applyBorder="1" applyAlignment="1">
      <alignment wrapText="1"/>
    </xf>
    <xf numFmtId="0" fontId="30" fillId="3" borderId="0" xfId="0" applyFont="1" applyFill="1" applyBorder="1" applyAlignment="1">
      <alignment wrapText="1"/>
    </xf>
    <xf numFmtId="0" fontId="29" fillId="3" borderId="0" xfId="0" applyFont="1" applyFill="1" applyBorder="1" applyAlignment="1">
      <alignment wrapText="1"/>
    </xf>
    <xf numFmtId="0" fontId="29" fillId="3" borderId="20" xfId="0" applyFont="1" applyFill="1" applyBorder="1" applyAlignment="1">
      <alignment wrapText="1"/>
    </xf>
    <xf numFmtId="0" fontId="31" fillId="0" borderId="0" xfId="0" applyFont="1" applyAlignment="1">
      <alignment wrapText="1"/>
    </xf>
    <xf numFmtId="166" fontId="29" fillId="5" borderId="27" xfId="0" applyNumberFormat="1" applyFont="1" applyFill="1" applyBorder="1" applyAlignment="1">
      <alignment wrapText="1"/>
    </xf>
    <xf numFmtId="166" fontId="29" fillId="5" borderId="28" xfId="0" applyNumberFormat="1" applyFont="1" applyFill="1" applyBorder="1" applyAlignment="1">
      <alignment wrapText="1"/>
    </xf>
    <xf numFmtId="0" fontId="29" fillId="3" borderId="27" xfId="0" applyFont="1" applyFill="1" applyBorder="1" applyAlignment="1">
      <alignment wrapText="1"/>
    </xf>
    <xf numFmtId="0" fontId="29" fillId="3" borderId="28" xfId="0" applyFont="1" applyFill="1" applyBorder="1" applyAlignment="1">
      <alignment wrapText="1"/>
    </xf>
    <xf numFmtId="164" fontId="1" fillId="0" borderId="0" xfId="0" applyNumberFormat="1" applyFont="1" applyFill="1" applyBorder="1" applyAlignment="1">
      <alignment horizontal="center" wrapText="1"/>
    </xf>
    <xf numFmtId="166" fontId="23" fillId="5" borderId="33" xfId="0" applyNumberFormat="1" applyFont="1" applyFill="1" applyBorder="1" applyAlignment="1"/>
    <xf numFmtId="166" fontId="23" fillId="5" borderId="34" xfId="0" applyNumberFormat="1" applyFont="1" applyFill="1" applyBorder="1" applyAlignment="1"/>
    <xf numFmtId="166" fontId="23" fillId="3" borderId="33" xfId="0" applyNumberFormat="1" applyFont="1" applyFill="1" applyBorder="1" applyAlignment="1"/>
    <xf numFmtId="166" fontId="23" fillId="3" borderId="34" xfId="0" applyNumberFormat="1" applyFont="1" applyFill="1" applyBorder="1" applyAlignment="1"/>
    <xf numFmtId="0" fontId="24" fillId="0" borderId="0" xfId="0" applyFont="1" applyAlignment="1"/>
    <xf numFmtId="0" fontId="29" fillId="0" borderId="0" xfId="0" applyFont="1" applyBorder="1" applyAlignment="1"/>
    <xf numFmtId="166" fontId="29" fillId="5" borderId="15" xfId="0" applyNumberFormat="1" applyFont="1" applyFill="1" applyBorder="1" applyAlignment="1"/>
    <xf numFmtId="166" fontId="29" fillId="5" borderId="25" xfId="0" applyNumberFormat="1" applyFont="1" applyFill="1" applyBorder="1" applyAlignment="1"/>
    <xf numFmtId="166" fontId="29" fillId="3" borderId="15" xfId="0" applyNumberFormat="1" applyFont="1" applyFill="1" applyBorder="1" applyAlignment="1"/>
    <xf numFmtId="0" fontId="29" fillId="3" borderId="15" xfId="0" applyFont="1" applyFill="1" applyBorder="1" applyAlignment="1"/>
    <xf numFmtId="0" fontId="29" fillId="3" borderId="25" xfId="0" applyFont="1" applyFill="1" applyBorder="1" applyAlignment="1"/>
    <xf numFmtId="0" fontId="31" fillId="0" borderId="0" xfId="0" applyFont="1" applyAlignment="1"/>
    <xf numFmtId="166" fontId="29" fillId="3" borderId="25" xfId="0" applyNumberFormat="1" applyFont="1" applyFill="1" applyBorder="1" applyAlignment="1"/>
    <xf numFmtId="166" fontId="29" fillId="5" borderId="27" xfId="0" applyNumberFormat="1" applyFont="1" applyFill="1" applyBorder="1" applyAlignment="1"/>
    <xf numFmtId="166" fontId="29" fillId="5" borderId="28" xfId="0" applyNumberFormat="1" applyFont="1" applyFill="1" applyBorder="1" applyAlignment="1"/>
    <xf numFmtId="166" fontId="29" fillId="3" borderId="27" xfId="0" applyNumberFormat="1" applyFont="1" applyFill="1" applyBorder="1" applyAlignment="1"/>
    <xf numFmtId="166" fontId="29" fillId="3" borderId="28" xfId="0" applyNumberFormat="1" applyFont="1" applyFill="1" applyBorder="1" applyAlignment="1"/>
    <xf numFmtId="0" fontId="29" fillId="0" borderId="0" xfId="0" applyFont="1" applyBorder="1"/>
    <xf numFmtId="0" fontId="31" fillId="0" borderId="0" xfId="0" applyFont="1"/>
    <xf numFmtId="0" fontId="29" fillId="0" borderId="0" xfId="0" applyFont="1"/>
    <xf numFmtId="0" fontId="32" fillId="0" borderId="43" xfId="0" applyFont="1" applyFill="1" applyBorder="1"/>
    <xf numFmtId="0" fontId="32" fillId="0" borderId="41" xfId="0" applyFont="1" applyFill="1" applyBorder="1" applyAlignment="1">
      <alignment horizontal="right"/>
    </xf>
    <xf numFmtId="0" fontId="32" fillId="0" borderId="0" xfId="0" applyFont="1" applyFill="1" applyBorder="1" applyAlignment="1">
      <alignment horizontal="right"/>
    </xf>
    <xf numFmtId="0" fontId="33" fillId="0" borderId="21" xfId="0" applyFont="1" applyBorder="1"/>
    <xf numFmtId="0" fontId="32" fillId="2" borderId="16" xfId="0" applyFont="1" applyFill="1" applyBorder="1" applyAlignment="1">
      <alignment wrapText="1"/>
    </xf>
    <xf numFmtId="0" fontId="34" fillId="0" borderId="30" xfId="0" applyFont="1" applyBorder="1" applyAlignment="1">
      <alignment wrapText="1"/>
    </xf>
    <xf numFmtId="164" fontId="5" fillId="0" borderId="31" xfId="0" applyNumberFormat="1" applyFont="1" applyBorder="1" applyAlignment="1">
      <alignment horizontal="left" wrapText="1"/>
    </xf>
    <xf numFmtId="164" fontId="20" fillId="0" borderId="29" xfId="0" applyNumberFormat="1" applyFont="1" applyBorder="1" applyAlignment="1">
      <alignment horizontal="left" wrapText="1"/>
    </xf>
    <xf numFmtId="164" fontId="20" fillId="0" borderId="30" xfId="0" applyNumberFormat="1" applyFont="1" applyBorder="1" applyAlignment="1">
      <alignment horizontal="left" wrapText="1"/>
    </xf>
    <xf numFmtId="0" fontId="34" fillId="0" borderId="0" xfId="0" applyFont="1"/>
    <xf numFmtId="0" fontId="35" fillId="0" borderId="0" xfId="0" applyFont="1"/>
    <xf numFmtId="4" fontId="0" fillId="0" borderId="0" xfId="0" applyNumberFormat="1"/>
    <xf numFmtId="166" fontId="29" fillId="0" borderId="0" xfId="0" applyNumberFormat="1" applyFont="1"/>
    <xf numFmtId="166" fontId="21" fillId="0" borderId="0" xfId="0" applyNumberFormat="1" applyFont="1"/>
    <xf numFmtId="166" fontId="14" fillId="3" borderId="45" xfId="0" applyNumberFormat="1" applyFont="1" applyFill="1" applyBorder="1" applyAlignment="1">
      <alignment horizontal="center" vertical="center" wrapText="1"/>
    </xf>
    <xf numFmtId="166" fontId="29" fillId="3" borderId="46" xfId="0" applyNumberFormat="1" applyFont="1" applyFill="1" applyBorder="1" applyAlignment="1">
      <alignment wrapText="1"/>
    </xf>
    <xf numFmtId="166" fontId="29" fillId="3" borderId="15" xfId="0" applyNumberFormat="1" applyFont="1" applyFill="1" applyBorder="1"/>
    <xf numFmtId="0" fontId="36" fillId="9" borderId="0" xfId="0" applyFont="1" applyFill="1" applyBorder="1"/>
    <xf numFmtId="0" fontId="36" fillId="9" borderId="0" xfId="0" applyFont="1" applyFill="1"/>
    <xf numFmtId="0" fontId="37" fillId="9" borderId="0" xfId="0" applyFont="1" applyFill="1" applyBorder="1"/>
    <xf numFmtId="0" fontId="38" fillId="0" borderId="0" xfId="0" applyFont="1" applyBorder="1"/>
    <xf numFmtId="0" fontId="38" fillId="0" borderId="0" xfId="0" applyFont="1"/>
    <xf numFmtId="166" fontId="38" fillId="3" borderId="15" xfId="0" applyNumberFormat="1" applyFont="1" applyFill="1" applyBorder="1" applyAlignment="1"/>
    <xf numFmtId="166" fontId="29" fillId="3" borderId="47" xfId="0" applyNumberFormat="1" applyFont="1" applyFill="1" applyBorder="1" applyAlignment="1">
      <alignment wrapText="1"/>
    </xf>
    <xf numFmtId="166" fontId="38" fillId="3" borderId="25" xfId="0" applyNumberFormat="1" applyFont="1" applyFill="1" applyBorder="1" applyAlignment="1"/>
    <xf numFmtId="166" fontId="29" fillId="3" borderId="25" xfId="0" applyNumberFormat="1" applyFont="1" applyFill="1" applyBorder="1"/>
    <xf numFmtId="166" fontId="29" fillId="3" borderId="27" xfId="0" applyNumberFormat="1" applyFont="1" applyFill="1" applyBorder="1"/>
    <xf numFmtId="166" fontId="29" fillId="3" borderId="28" xfId="0" applyNumberFormat="1" applyFont="1" applyFill="1" applyBorder="1"/>
    <xf numFmtId="0" fontId="34" fillId="0" borderId="48" xfId="0" applyFont="1" applyBorder="1" applyAlignment="1">
      <alignment wrapText="1"/>
    </xf>
    <xf numFmtId="166" fontId="29" fillId="5" borderId="0" xfId="0" applyNumberFormat="1" applyFont="1" applyFill="1" applyBorder="1" applyAlignment="1"/>
    <xf numFmtId="0" fontId="38" fillId="0" borderId="21" xfId="0" applyFont="1" applyBorder="1"/>
    <xf numFmtId="0" fontId="34" fillId="0" borderId="29" xfId="0" applyFont="1" applyBorder="1"/>
    <xf numFmtId="0" fontId="34" fillId="0" borderId="29" xfId="0" applyFont="1" applyBorder="1" applyAlignment="1">
      <alignment horizontal="right"/>
    </xf>
    <xf numFmtId="0" fontId="34" fillId="0" borderId="30" xfId="0" applyFont="1" applyBorder="1"/>
    <xf numFmtId="166" fontId="30" fillId="5" borderId="15" xfId="0" applyNumberFormat="1" applyFont="1" applyFill="1" applyBorder="1" applyAlignment="1"/>
    <xf numFmtId="166" fontId="14" fillId="5" borderId="15" xfId="0" applyNumberFormat="1" applyFont="1" applyFill="1" applyBorder="1" applyAlignment="1">
      <alignment horizontal="center" vertical="center" wrapText="1"/>
    </xf>
    <xf numFmtId="166" fontId="29" fillId="5" borderId="15" xfId="0" applyNumberFormat="1" applyFont="1" applyFill="1" applyBorder="1" applyAlignment="1">
      <alignment wrapText="1"/>
    </xf>
    <xf numFmtId="166" fontId="25" fillId="7" borderId="35" xfId="0" applyNumberFormat="1" applyFont="1" applyFill="1" applyBorder="1"/>
    <xf numFmtId="166" fontId="25" fillId="7" borderId="36" xfId="0" applyNumberFormat="1" applyFont="1" applyFill="1" applyBorder="1"/>
    <xf numFmtId="1" fontId="26" fillId="7" borderId="36" xfId="0" applyNumberFormat="1" applyFont="1" applyFill="1" applyBorder="1"/>
    <xf numFmtId="166" fontId="25" fillId="7" borderId="37" xfId="0" applyNumberFormat="1" applyFont="1" applyFill="1" applyBorder="1"/>
    <xf numFmtId="166" fontId="29" fillId="5" borderId="25" xfId="0" applyNumberFormat="1" applyFont="1" applyFill="1" applyBorder="1" applyAlignment="1">
      <alignment wrapText="1"/>
    </xf>
    <xf numFmtId="166" fontId="38" fillId="0" borderId="0" xfId="0" applyNumberFormat="1" applyFont="1"/>
    <xf numFmtId="166" fontId="29" fillId="5" borderId="15" xfId="0" applyNumberFormat="1" applyFont="1" applyFill="1" applyBorder="1"/>
    <xf numFmtId="166" fontId="29" fillId="5" borderId="25" xfId="0" applyNumberFormat="1" applyFont="1" applyFill="1" applyBorder="1"/>
    <xf numFmtId="166" fontId="31" fillId="0" borderId="0" xfId="0" applyNumberFormat="1" applyFont="1"/>
    <xf numFmtId="166" fontId="29" fillId="5" borderId="27" xfId="0" applyNumberFormat="1" applyFont="1" applyFill="1" applyBorder="1"/>
    <xf numFmtId="166" fontId="29" fillId="5" borderId="28" xfId="0" applyNumberFormat="1" applyFont="1" applyFill="1" applyBorder="1"/>
    <xf numFmtId="166" fontId="38" fillId="5" borderId="15" xfId="0" applyNumberFormat="1" applyFont="1" applyFill="1" applyBorder="1" applyAlignment="1"/>
    <xf numFmtId="166" fontId="38" fillId="5" borderId="25" xfId="0" applyNumberFormat="1" applyFont="1" applyFill="1" applyBorder="1" applyAlignment="1"/>
    <xf numFmtId="166" fontId="14" fillId="7" borderId="24" xfId="0" applyNumberFormat="1" applyFont="1" applyFill="1" applyBorder="1" applyAlignment="1">
      <alignment horizontal="center" vertical="center" wrapText="1"/>
    </xf>
    <xf numFmtId="166" fontId="29" fillId="7" borderId="15" xfId="0" applyNumberFormat="1" applyFont="1" applyFill="1" applyBorder="1" applyAlignment="1">
      <alignment wrapText="1"/>
    </xf>
    <xf numFmtId="166" fontId="38" fillId="7" borderId="15" xfId="0" applyNumberFormat="1" applyFont="1" applyFill="1" applyBorder="1" applyAlignment="1"/>
    <xf numFmtId="166" fontId="29" fillId="7" borderId="24" xfId="0" applyNumberFormat="1" applyFont="1" applyFill="1" applyBorder="1" applyAlignment="1"/>
    <xf numFmtId="166" fontId="29" fillId="7" borderId="15" xfId="0" applyNumberFormat="1" applyFont="1" applyFill="1" applyBorder="1"/>
    <xf numFmtId="166" fontId="29" fillId="7" borderId="15" xfId="0" applyNumberFormat="1" applyFont="1" applyFill="1" applyBorder="1" applyAlignment="1"/>
    <xf numFmtId="166" fontId="30" fillId="7" borderId="24" xfId="0" applyNumberFormat="1" applyFont="1" applyFill="1" applyBorder="1" applyAlignment="1">
      <alignment wrapText="1"/>
    </xf>
    <xf numFmtId="166" fontId="29" fillId="7" borderId="26" xfId="0" applyNumberFormat="1" applyFont="1" applyFill="1" applyBorder="1" applyAlignment="1"/>
    <xf numFmtId="166" fontId="29" fillId="7" borderId="27" xfId="0" applyNumberFormat="1" applyFont="1" applyFill="1" applyBorder="1" applyAlignment="1"/>
    <xf numFmtId="166" fontId="29" fillId="7" borderId="27" xfId="0" applyNumberFormat="1" applyFont="1" applyFill="1" applyBorder="1"/>
    <xf numFmtId="166" fontId="30" fillId="7" borderId="19" xfId="0" applyNumberFormat="1" applyFont="1" applyFill="1" applyBorder="1" applyAlignment="1">
      <alignment wrapText="1"/>
    </xf>
    <xf numFmtId="166" fontId="29" fillId="7" borderId="0" xfId="0" applyNumberFormat="1" applyFont="1" applyFill="1" applyBorder="1" applyAlignment="1">
      <alignment wrapText="1"/>
    </xf>
    <xf numFmtId="166" fontId="14" fillId="7" borderId="26" xfId="0" applyNumberFormat="1" applyFont="1" applyFill="1" applyBorder="1" applyAlignment="1">
      <alignment horizontal="center" vertical="center" wrapText="1"/>
    </xf>
    <xf numFmtId="166" fontId="29" fillId="7" borderId="27" xfId="0" applyNumberFormat="1" applyFont="1" applyFill="1" applyBorder="1" applyAlignment="1">
      <alignment wrapText="1"/>
    </xf>
    <xf numFmtId="166" fontId="23" fillId="7" borderId="32" xfId="0" applyNumberFormat="1" applyFont="1" applyFill="1" applyBorder="1" applyAlignment="1"/>
    <xf numFmtId="166" fontId="23" fillId="7" borderId="33" xfId="0" applyNumberFormat="1" applyFont="1" applyFill="1" applyBorder="1" applyAlignment="1"/>
    <xf numFmtId="166" fontId="38" fillId="7" borderId="24" xfId="0" applyNumberFormat="1" applyFont="1" applyFill="1" applyBorder="1" applyAlignment="1"/>
    <xf numFmtId="0" fontId="6" fillId="0" borderId="35" xfId="0" applyFont="1" applyFill="1" applyBorder="1" applyProtection="1"/>
    <xf numFmtId="166" fontId="6" fillId="0" borderId="36" xfId="0" applyNumberFormat="1" applyFont="1" applyFill="1" applyBorder="1" applyProtection="1"/>
    <xf numFmtId="166" fontId="6" fillId="0" borderId="37" xfId="0" applyNumberFormat="1" applyFont="1" applyFill="1" applyBorder="1" applyProtection="1"/>
    <xf numFmtId="0" fontId="6" fillId="0" borderId="0" xfId="0" applyFont="1" applyFill="1" applyProtection="1"/>
    <xf numFmtId="0" fontId="6" fillId="0" borderId="24" xfId="0" applyFont="1" applyFill="1" applyBorder="1" applyAlignment="1" applyProtection="1">
      <alignment horizontal="right"/>
    </xf>
    <xf numFmtId="166" fontId="6" fillId="0" borderId="15" xfId="0" applyNumberFormat="1" applyFont="1" applyFill="1" applyBorder="1" applyProtection="1"/>
    <xf numFmtId="166" fontId="6" fillId="0" borderId="25" xfId="0" applyNumberFormat="1" applyFont="1" applyFill="1" applyBorder="1" applyProtection="1"/>
    <xf numFmtId="0" fontId="6" fillId="0" borderId="24" xfId="0" applyFont="1" applyFill="1" applyBorder="1" applyProtection="1"/>
    <xf numFmtId="0" fontId="6" fillId="0" borderId="26" xfId="0" applyFont="1" applyFill="1" applyBorder="1" applyAlignment="1" applyProtection="1">
      <alignment horizontal="right"/>
    </xf>
    <xf numFmtId="166" fontId="6" fillId="0" borderId="27" xfId="0" applyNumberFormat="1" applyFont="1" applyFill="1" applyBorder="1" applyProtection="1"/>
    <xf numFmtId="166" fontId="6" fillId="0" borderId="28" xfId="0" applyNumberFormat="1" applyFont="1" applyFill="1" applyBorder="1" applyProtection="1"/>
    <xf numFmtId="0" fontId="6" fillId="0" borderId="0" xfId="0" applyFont="1" applyFill="1" applyBorder="1" applyAlignment="1" applyProtection="1">
      <alignment vertical="top"/>
    </xf>
    <xf numFmtId="0" fontId="6" fillId="0" borderId="0" xfId="0" applyFont="1" applyFill="1" applyBorder="1" applyAlignment="1" applyProtection="1">
      <alignment horizontal="right"/>
    </xf>
    <xf numFmtId="166" fontId="6" fillId="0" borderId="0" xfId="0" applyNumberFormat="1" applyFont="1" applyFill="1" applyBorder="1" applyProtection="1"/>
    <xf numFmtId="0" fontId="6" fillId="0" borderId="0" xfId="0" applyFont="1" applyFill="1" applyBorder="1" applyProtection="1"/>
    <xf numFmtId="0" fontId="9" fillId="0" borderId="0" xfId="0" applyFont="1" applyAlignment="1" applyProtection="1">
      <alignment vertical="top"/>
    </xf>
    <xf numFmtId="0" fontId="9" fillId="0" borderId="39" xfId="0" applyFont="1" applyBorder="1" applyProtection="1"/>
    <xf numFmtId="166" fontId="10" fillId="7" borderId="21" xfId="0" applyNumberFormat="1" applyFont="1" applyFill="1" applyBorder="1" applyProtection="1"/>
    <xf numFmtId="166" fontId="10" fillId="7" borderId="22" xfId="0" applyNumberFormat="1" applyFont="1" applyFill="1" applyBorder="1" applyProtection="1"/>
    <xf numFmtId="1" fontId="19" fillId="7" borderId="22" xfId="0" applyNumberFormat="1" applyFont="1" applyFill="1" applyBorder="1" applyProtection="1"/>
    <xf numFmtId="166" fontId="10" fillId="7" borderId="23" xfId="0" applyNumberFormat="1" applyFont="1" applyFill="1" applyBorder="1" applyProtection="1"/>
    <xf numFmtId="166" fontId="19" fillId="6" borderId="22" xfId="0" applyNumberFormat="1" applyFont="1" applyFill="1" applyBorder="1" applyProtection="1"/>
    <xf numFmtId="0" fontId="8" fillId="6" borderId="22" xfId="0" applyFont="1" applyFill="1" applyBorder="1" applyProtection="1"/>
    <xf numFmtId="0" fontId="8" fillId="6" borderId="23" xfId="0" applyFont="1" applyFill="1" applyBorder="1" applyProtection="1"/>
    <xf numFmtId="0" fontId="9" fillId="0" borderId="0" xfId="0" applyFont="1" applyProtection="1"/>
    <xf numFmtId="0" fontId="0" fillId="0" borderId="0" xfId="0" applyAlignment="1" applyProtection="1">
      <alignment vertical="top" wrapText="1"/>
    </xf>
    <xf numFmtId="0" fontId="6" fillId="2" borderId="40" xfId="0" applyFont="1" applyFill="1" applyBorder="1" applyAlignment="1" applyProtection="1">
      <alignment wrapText="1"/>
    </xf>
    <xf numFmtId="166" fontId="12" fillId="4" borderId="19" xfId="0" applyNumberFormat="1" applyFont="1" applyFill="1" applyBorder="1" applyAlignment="1" applyProtection="1">
      <alignment wrapText="1"/>
    </xf>
    <xf numFmtId="166" fontId="16" fillId="4" borderId="0" xfId="0" applyNumberFormat="1" applyFont="1" applyFill="1" applyBorder="1" applyAlignment="1" applyProtection="1">
      <alignment wrapText="1"/>
    </xf>
    <xf numFmtId="166" fontId="12" fillId="5" borderId="0" xfId="0" applyNumberFormat="1" applyFont="1" applyFill="1" applyBorder="1" applyAlignment="1" applyProtection="1">
      <alignment wrapText="1"/>
    </xf>
    <xf numFmtId="166" fontId="16" fillId="5" borderId="0" xfId="0" applyNumberFormat="1" applyFont="1" applyFill="1" applyBorder="1" applyAlignment="1" applyProtection="1">
      <alignment wrapText="1"/>
    </xf>
    <xf numFmtId="166" fontId="16" fillId="5" borderId="20" xfId="0" applyNumberFormat="1" applyFont="1" applyFill="1" applyBorder="1" applyAlignment="1" applyProtection="1">
      <alignment wrapText="1"/>
    </xf>
    <xf numFmtId="0" fontId="12" fillId="3" borderId="0" xfId="0" applyFont="1" applyFill="1" applyBorder="1" applyAlignment="1" applyProtection="1">
      <alignment wrapText="1"/>
    </xf>
    <xf numFmtId="0" fontId="16" fillId="3" borderId="0" xfId="0" applyFont="1" applyFill="1" applyBorder="1" applyAlignment="1" applyProtection="1">
      <alignment wrapText="1"/>
    </xf>
    <xf numFmtId="0" fontId="16" fillId="3" borderId="20" xfId="0" applyFont="1" applyFill="1" applyBorder="1" applyAlignment="1" applyProtection="1">
      <alignment wrapText="1"/>
    </xf>
    <xf numFmtId="0" fontId="11" fillId="0" borderId="0" xfId="0" applyFont="1" applyAlignment="1" applyProtection="1">
      <alignment wrapText="1"/>
    </xf>
    <xf numFmtId="0" fontId="0" fillId="0" borderId="0" xfId="0" applyAlignment="1" applyProtection="1">
      <alignment horizontal="center" vertical="center" wrapText="1"/>
    </xf>
    <xf numFmtId="0" fontId="0" fillId="0" borderId="41" xfId="0" applyBorder="1" applyAlignment="1" applyProtection="1">
      <alignment horizontal="center" vertical="center" wrapText="1"/>
    </xf>
    <xf numFmtId="166" fontId="2" fillId="4" borderId="26" xfId="0" applyNumberFormat="1" applyFont="1" applyFill="1" applyBorder="1" applyAlignment="1" applyProtection="1">
      <alignment horizontal="center" vertical="center" wrapText="1"/>
    </xf>
    <xf numFmtId="166" fontId="0" fillId="4" borderId="27" xfId="0" applyNumberFormat="1" applyFill="1" applyBorder="1" applyAlignment="1" applyProtection="1">
      <alignment horizontal="center" vertical="center" wrapText="1"/>
    </xf>
    <xf numFmtId="166" fontId="2" fillId="5" borderId="27" xfId="0" applyNumberFormat="1" applyFont="1" applyFill="1" applyBorder="1" applyAlignment="1" applyProtection="1">
      <alignment horizontal="center" vertical="center" wrapText="1"/>
    </xf>
    <xf numFmtId="166" fontId="0" fillId="5" borderId="27" xfId="0" applyNumberFormat="1" applyFill="1" applyBorder="1" applyAlignment="1" applyProtection="1">
      <alignment horizontal="center" vertical="center" wrapText="1"/>
    </xf>
    <xf numFmtId="166" fontId="0" fillId="5" borderId="28" xfId="0" applyNumberFormat="1" applyFill="1" applyBorder="1" applyAlignment="1" applyProtection="1">
      <alignment horizontal="center" vertical="center" wrapText="1"/>
    </xf>
    <xf numFmtId="164" fontId="2" fillId="3" borderId="27" xfId="0" applyNumberFormat="1" applyFont="1" applyFill="1" applyBorder="1" applyAlignment="1" applyProtection="1">
      <alignment horizontal="center" vertical="center" wrapText="1"/>
    </xf>
    <xf numFmtId="0" fontId="0" fillId="3" borderId="27" xfId="0" applyFill="1" applyBorder="1" applyAlignment="1" applyProtection="1">
      <alignment horizontal="center" vertical="center" wrapText="1"/>
    </xf>
    <xf numFmtId="0" fontId="0" fillId="3" borderId="28" xfId="0" applyFill="1" applyBorder="1" applyAlignment="1" applyProtection="1">
      <alignment horizontal="center" vertical="center" wrapText="1"/>
    </xf>
    <xf numFmtId="0" fontId="0" fillId="0" borderId="0" xfId="0" applyAlignment="1" applyProtection="1">
      <alignment vertical="top"/>
    </xf>
    <xf numFmtId="0" fontId="18" fillId="8" borderId="31" xfId="0" applyFont="1" applyFill="1" applyBorder="1" applyAlignment="1" applyProtection="1">
      <alignment vertical="center" wrapText="1"/>
    </xf>
    <xf numFmtId="166" fontId="11" fillId="8" borderId="32" xfId="0" applyNumberFormat="1" applyFont="1" applyFill="1" applyBorder="1" applyProtection="1"/>
    <xf numFmtId="166" fontId="11" fillId="8" borderId="33" xfId="0" applyNumberFormat="1" applyFont="1" applyFill="1" applyBorder="1" applyProtection="1"/>
    <xf numFmtId="166" fontId="11" fillId="8" borderId="34" xfId="0" applyNumberFormat="1" applyFont="1" applyFill="1" applyBorder="1" applyProtection="1"/>
    <xf numFmtId="0" fontId="0" fillId="0" borderId="0" xfId="0" applyProtection="1"/>
    <xf numFmtId="0" fontId="18" fillId="8" borderId="29" xfId="0" applyFont="1" applyFill="1" applyBorder="1" applyAlignment="1" applyProtection="1">
      <alignment vertical="center" wrapText="1"/>
    </xf>
    <xf numFmtId="166" fontId="11" fillId="8" borderId="24" xfId="0" applyNumberFormat="1" applyFont="1" applyFill="1" applyBorder="1" applyProtection="1"/>
    <xf numFmtId="166" fontId="11" fillId="8" borderId="15" xfId="0" applyNumberFormat="1" applyFont="1" applyFill="1" applyBorder="1" applyProtection="1"/>
    <xf numFmtId="166" fontId="11" fillId="8" borderId="25" xfId="0" applyNumberFormat="1" applyFont="1" applyFill="1" applyBorder="1" applyProtection="1"/>
    <xf numFmtId="0" fontId="7" fillId="0" borderId="29" xfId="0" applyFont="1" applyBorder="1" applyAlignment="1" applyProtection="1">
      <alignment vertical="center" wrapText="1"/>
    </xf>
    <xf numFmtId="166" fontId="0" fillId="4" borderId="24" xfId="0" applyNumberFormat="1" applyFill="1" applyBorder="1" applyProtection="1"/>
    <xf numFmtId="166" fontId="0" fillId="4" borderId="15" xfId="0" applyNumberFormat="1" applyFill="1" applyBorder="1" applyProtection="1"/>
    <xf numFmtId="166" fontId="0" fillId="5" borderId="15" xfId="0" applyNumberFormat="1" applyFill="1" applyBorder="1" applyProtection="1"/>
    <xf numFmtId="166" fontId="0" fillId="5" borderId="25" xfId="0" applyNumberFormat="1" applyFill="1" applyBorder="1" applyProtection="1"/>
    <xf numFmtId="166" fontId="0" fillId="3" borderId="15" xfId="0" applyNumberFormat="1" applyFill="1" applyBorder="1" applyProtection="1"/>
    <xf numFmtId="166" fontId="0" fillId="3" borderId="25" xfId="0" applyNumberFormat="1" applyFill="1" applyBorder="1" applyProtection="1"/>
    <xf numFmtId="0" fontId="11" fillId="0" borderId="0" xfId="0" applyFont="1" applyAlignment="1" applyProtection="1">
      <alignment vertical="top"/>
    </xf>
    <xf numFmtId="0" fontId="11" fillId="0" borderId="0" xfId="0" applyFont="1" applyProtection="1"/>
    <xf numFmtId="0" fontId="7" fillId="0" borderId="30" xfId="0" applyFont="1" applyBorder="1" applyAlignment="1" applyProtection="1">
      <alignment vertical="center" wrapText="1"/>
    </xf>
    <xf numFmtId="166" fontId="0" fillId="4" borderId="26" xfId="0" applyNumberFormat="1" applyFill="1" applyBorder="1" applyProtection="1"/>
    <xf numFmtId="166" fontId="0" fillId="4" borderId="27" xfId="0" applyNumberFormat="1" applyFill="1" applyBorder="1" applyProtection="1"/>
    <xf numFmtId="166" fontId="0" fillId="5" borderId="27" xfId="0" applyNumberFormat="1" applyFill="1" applyBorder="1" applyProtection="1"/>
    <xf numFmtId="166" fontId="0" fillId="5" borderId="28" xfId="0" applyNumberFormat="1" applyFill="1" applyBorder="1" applyProtection="1"/>
    <xf numFmtId="166" fontId="0" fillId="3" borderId="27" xfId="0" applyNumberFormat="1" applyFill="1" applyBorder="1" applyProtection="1"/>
    <xf numFmtId="166" fontId="0" fillId="3" borderId="28" xfId="0" applyNumberFormat="1" applyFill="1" applyBorder="1" applyProtection="1"/>
    <xf numFmtId="166" fontId="0" fillId="0" borderId="0" xfId="0" applyNumberFormat="1" applyProtection="1"/>
    <xf numFmtId="0" fontId="0" fillId="0" borderId="0" xfId="0" applyAlignment="1">
      <alignment vertical="center"/>
    </xf>
    <xf numFmtId="4" fontId="17" fillId="7" borderId="12" xfId="0" applyNumberFormat="1" applyFont="1" applyFill="1" applyBorder="1" applyAlignment="1">
      <alignment horizontal="right" vertical="top" wrapText="1"/>
    </xf>
    <xf numFmtId="4" fontId="17" fillId="5" borderId="12" xfId="0" applyNumberFormat="1" applyFont="1" applyFill="1" applyBorder="1" applyAlignment="1">
      <alignment horizontal="right" vertical="top" wrapText="1"/>
    </xf>
    <xf numFmtId="4" fontId="17" fillId="7" borderId="10" xfId="0" applyNumberFormat="1" applyFont="1" applyFill="1" applyBorder="1" applyAlignment="1">
      <alignment horizontal="right" vertical="top" wrapText="1"/>
    </xf>
    <xf numFmtId="4" fontId="17" fillId="5" borderId="10" xfId="0" applyNumberFormat="1" applyFont="1" applyFill="1" applyBorder="1" applyAlignment="1">
      <alignment horizontal="right" vertical="top" wrapText="1"/>
    </xf>
    <xf numFmtId="4" fontId="2" fillId="0" borderId="1" xfId="0" applyNumberFormat="1" applyFont="1" applyFill="1" applyBorder="1" applyAlignment="1">
      <alignment wrapText="1"/>
    </xf>
    <xf numFmtId="4" fontId="2" fillId="0" borderId="3" xfId="0" applyNumberFormat="1" applyFont="1" applyFill="1" applyBorder="1" applyAlignment="1">
      <alignment wrapText="1"/>
    </xf>
    <xf numFmtId="4" fontId="2" fillId="0" borderId="0" xfId="0" applyNumberFormat="1" applyFont="1" applyFill="1" applyAlignment="1">
      <alignment wrapText="1"/>
    </xf>
    <xf numFmtId="4" fontId="2" fillId="0" borderId="0" xfId="0" applyNumberFormat="1" applyFont="1" applyFill="1" applyAlignment="1">
      <alignment horizontal="center" vertical="center" wrapText="1"/>
    </xf>
    <xf numFmtId="4" fontId="2" fillId="3" borderId="7" xfId="0" applyNumberFormat="1" applyFont="1" applyFill="1" applyBorder="1" applyAlignment="1">
      <alignment horizontal="center" vertical="center" wrapText="1"/>
    </xf>
    <xf numFmtId="4" fontId="2" fillId="6" borderId="10" xfId="0" applyNumberFormat="1" applyFont="1" applyFill="1" applyBorder="1" applyAlignment="1">
      <alignment horizontal="right" vertical="top" wrapText="1"/>
    </xf>
    <xf numFmtId="4" fontId="2" fillId="3" borderId="10" xfId="0" applyNumberFormat="1" applyFont="1" applyFill="1" applyBorder="1" applyAlignment="1">
      <alignment horizontal="right" vertical="top" wrapText="1"/>
    </xf>
    <xf numFmtId="4" fontId="2" fillId="6" borderId="12" xfId="0" applyNumberFormat="1" applyFont="1" applyFill="1" applyBorder="1" applyAlignment="1">
      <alignment horizontal="right" vertical="top" wrapText="1"/>
    </xf>
    <xf numFmtId="4" fontId="2" fillId="3" borderId="12" xfId="0" applyNumberFormat="1" applyFont="1" applyFill="1" applyBorder="1" applyAlignment="1">
      <alignment horizontal="right" vertical="top" wrapText="1"/>
    </xf>
    <xf numFmtId="4" fontId="0" fillId="0" borderId="0" xfId="0" applyNumberFormat="1" applyAlignment="1"/>
    <xf numFmtId="4" fontId="0" fillId="0" borderId="0" xfId="0" applyNumberFormat="1" applyAlignment="1">
      <alignment vertical="top"/>
    </xf>
    <xf numFmtId="4" fontId="5" fillId="0" borderId="0" xfId="0" applyNumberFormat="1" applyFont="1" applyAlignment="1">
      <alignment vertical="center" wrapText="1"/>
    </xf>
    <xf numFmtId="4" fontId="2" fillId="0" borderId="0" xfId="0" applyNumberFormat="1" applyFont="1" applyAlignment="1">
      <alignment horizontal="center" vertical="center" wrapText="1"/>
    </xf>
    <xf numFmtId="4" fontId="2" fillId="0" borderId="7" xfId="0" applyNumberFormat="1" applyFont="1" applyBorder="1" applyAlignment="1">
      <alignment vertical="top" wrapText="1"/>
    </xf>
    <xf numFmtId="4" fontId="2" fillId="6" borderId="7" xfId="0" applyNumberFormat="1" applyFont="1" applyFill="1" applyBorder="1" applyAlignment="1">
      <alignment vertical="top" wrapText="1"/>
    </xf>
    <xf numFmtId="4" fontId="3" fillId="6" borderId="8" xfId="0" applyNumberFormat="1" applyFont="1" applyFill="1" applyBorder="1" applyAlignment="1">
      <alignment vertical="top"/>
    </xf>
    <xf numFmtId="4" fontId="3" fillId="6" borderId="9" xfId="0" applyNumberFormat="1" applyFont="1" applyFill="1" applyBorder="1" applyAlignment="1">
      <alignment vertical="top"/>
    </xf>
    <xf numFmtId="4" fontId="2" fillId="3" borderId="7" xfId="0" applyNumberFormat="1" applyFont="1" applyFill="1" applyBorder="1" applyAlignment="1">
      <alignment vertical="top" wrapText="1"/>
    </xf>
    <xf numFmtId="4" fontId="3" fillId="3" borderId="8" xfId="0" applyNumberFormat="1" applyFont="1" applyFill="1" applyBorder="1" applyAlignment="1">
      <alignment vertical="top"/>
    </xf>
    <xf numFmtId="4" fontId="3" fillId="3" borderId="9" xfId="0" applyNumberFormat="1" applyFont="1" applyFill="1" applyBorder="1" applyAlignment="1">
      <alignment vertical="top"/>
    </xf>
    <xf numFmtId="4" fontId="3" fillId="0" borderId="10" xfId="0" applyNumberFormat="1" applyFont="1" applyBorder="1" applyAlignment="1">
      <alignment vertical="top"/>
    </xf>
    <xf numFmtId="4" fontId="2" fillId="6" borderId="7" xfId="0" applyNumberFormat="1" applyFont="1" applyFill="1" applyBorder="1" applyAlignment="1">
      <alignment horizontal="center" vertical="top" wrapText="1"/>
    </xf>
    <xf numFmtId="4" fontId="2" fillId="3" borderId="7" xfId="0" applyNumberFormat="1" applyFont="1" applyFill="1" applyBorder="1" applyAlignment="1">
      <alignment horizontal="center" vertical="top" wrapText="1"/>
    </xf>
    <xf numFmtId="4" fontId="2" fillId="0" borderId="7" xfId="0" applyNumberFormat="1" applyFont="1" applyBorder="1" applyAlignment="1">
      <alignment horizontal="center" vertical="top" wrapText="1"/>
    </xf>
    <xf numFmtId="4" fontId="2" fillId="0" borderId="2" xfId="0" applyNumberFormat="1" applyFont="1" applyBorder="1" applyAlignment="1">
      <alignment horizontal="center" vertical="top" wrapText="1"/>
    </xf>
    <xf numFmtId="4" fontId="2" fillId="6" borderId="2" xfId="0" applyNumberFormat="1" applyFont="1" applyFill="1" applyBorder="1" applyAlignment="1">
      <alignment horizontal="center" vertical="top" wrapText="1"/>
    </xf>
    <xf numFmtId="4" fontId="2" fillId="3" borderId="2" xfId="0" applyNumberFormat="1" applyFont="1" applyFill="1" applyBorder="1" applyAlignment="1">
      <alignment horizontal="center" vertical="top" wrapText="1"/>
    </xf>
    <xf numFmtId="4" fontId="2" fillId="0" borderId="10" xfId="0" applyNumberFormat="1" applyFont="1" applyBorder="1" applyAlignment="1">
      <alignment horizontal="left" vertical="top" wrapText="1"/>
    </xf>
    <xf numFmtId="4" fontId="2" fillId="0" borderId="11" xfId="0" applyNumberFormat="1" applyFont="1" applyBorder="1" applyAlignment="1">
      <alignment horizontal="right" vertical="top" wrapText="1"/>
    </xf>
    <xf numFmtId="4" fontId="2" fillId="0" borderId="10" xfId="0" applyNumberFormat="1" applyFont="1" applyBorder="1" applyAlignment="1">
      <alignment horizontal="center" vertical="top" wrapText="1"/>
    </xf>
    <xf numFmtId="4" fontId="2" fillId="0" borderId="12" xfId="0" applyNumberFormat="1" applyFont="1" applyBorder="1" applyAlignment="1">
      <alignment horizontal="left" vertical="top" wrapText="1"/>
    </xf>
    <xf numFmtId="4" fontId="2" fillId="0" borderId="13" xfId="0" applyNumberFormat="1" applyFont="1" applyBorder="1" applyAlignment="1">
      <alignment horizontal="right" vertical="top" wrapText="1"/>
    </xf>
    <xf numFmtId="4" fontId="2" fillId="0" borderId="12" xfId="0" applyNumberFormat="1" applyFont="1" applyBorder="1" applyAlignment="1">
      <alignment horizontal="right" vertical="top" wrapText="1"/>
    </xf>
    <xf numFmtId="4" fontId="2" fillId="0" borderId="10" xfId="0" applyNumberFormat="1" applyFont="1" applyBorder="1" applyAlignment="1">
      <alignment horizontal="right" vertical="top" wrapText="1"/>
    </xf>
    <xf numFmtId="4" fontId="2" fillId="0" borderId="0" xfId="0" applyNumberFormat="1" applyFont="1" applyAlignment="1">
      <alignment wrapText="1"/>
    </xf>
    <xf numFmtId="4" fontId="2" fillId="0" borderId="14" xfId="0" applyNumberFormat="1" applyFont="1" applyBorder="1" applyAlignment="1">
      <alignment wrapText="1"/>
    </xf>
    <xf numFmtId="4" fontId="2" fillId="0" borderId="7" xfId="0" applyNumberFormat="1" applyFont="1" applyBorder="1" applyAlignment="1">
      <alignment vertical="center" wrapText="1"/>
    </xf>
    <xf numFmtId="4" fontId="2" fillId="7" borderId="7" xfId="0" applyNumberFormat="1" applyFont="1" applyFill="1" applyBorder="1" applyAlignment="1">
      <alignment vertical="center" wrapText="1"/>
    </xf>
    <xf numFmtId="4" fontId="3" fillId="7" borderId="8" xfId="0" applyNumberFormat="1" applyFont="1" applyFill="1" applyBorder="1" applyAlignment="1"/>
    <xf numFmtId="4" fontId="3" fillId="7" borderId="9" xfId="0" applyNumberFormat="1" applyFont="1" applyFill="1" applyBorder="1" applyAlignment="1"/>
    <xf numFmtId="4" fontId="2" fillId="5" borderId="7" xfId="0" applyNumberFormat="1" applyFont="1" applyFill="1" applyBorder="1" applyAlignment="1">
      <alignment vertical="center" wrapText="1"/>
    </xf>
    <xf numFmtId="4" fontId="3" fillId="5" borderId="8" xfId="0" applyNumberFormat="1" applyFont="1" applyFill="1" applyBorder="1" applyAlignment="1"/>
    <xf numFmtId="4" fontId="3" fillId="5" borderId="9" xfId="0" applyNumberFormat="1" applyFont="1" applyFill="1" applyBorder="1" applyAlignment="1"/>
    <xf numFmtId="4" fontId="3" fillId="0" borderId="10" xfId="0" applyNumberFormat="1" applyFont="1" applyBorder="1" applyAlignment="1"/>
    <xf numFmtId="4" fontId="2" fillId="7" borderId="7" xfId="0" applyNumberFormat="1" applyFont="1" applyFill="1" applyBorder="1" applyAlignment="1">
      <alignment horizontal="center" vertical="center" wrapText="1"/>
    </xf>
    <xf numFmtId="4" fontId="2" fillId="5" borderId="7" xfId="0" applyNumberFormat="1" applyFont="1" applyFill="1" applyBorder="1" applyAlignment="1">
      <alignment horizontal="center" vertical="center" wrapText="1"/>
    </xf>
    <xf numFmtId="4" fontId="2" fillId="0" borderId="7" xfId="0" applyNumberFormat="1" applyFont="1" applyBorder="1" applyAlignment="1">
      <alignment horizontal="center" vertical="center" wrapText="1"/>
    </xf>
    <xf numFmtId="4" fontId="2" fillId="0" borderId="2" xfId="0" applyNumberFormat="1" applyFont="1" applyBorder="1" applyAlignment="1">
      <alignment horizontal="center" vertical="center" wrapText="1"/>
    </xf>
    <xf numFmtId="4" fontId="2" fillId="7" borderId="2" xfId="0" applyNumberFormat="1" applyFont="1" applyFill="1" applyBorder="1" applyAlignment="1">
      <alignment horizontal="center" vertical="center" wrapText="1"/>
    </xf>
    <xf numFmtId="4" fontId="2" fillId="5" borderId="2" xfId="0" applyNumberFormat="1" applyFont="1" applyFill="1" applyBorder="1" applyAlignment="1">
      <alignment horizontal="center" vertical="center" wrapText="1"/>
    </xf>
    <xf numFmtId="4" fontId="2" fillId="7" borderId="10" xfId="0" applyNumberFormat="1" applyFont="1" applyFill="1" applyBorder="1" applyAlignment="1">
      <alignment horizontal="right" vertical="top" wrapText="1"/>
    </xf>
    <xf numFmtId="4" fontId="2" fillId="5" borderId="10" xfId="0" applyNumberFormat="1" applyFont="1" applyFill="1" applyBorder="1" applyAlignment="1">
      <alignment horizontal="right" vertical="top" wrapText="1"/>
    </xf>
    <xf numFmtId="4" fontId="2" fillId="7" borderId="12" xfId="0" applyNumberFormat="1" applyFont="1" applyFill="1" applyBorder="1" applyAlignment="1">
      <alignment horizontal="right" vertical="top" wrapText="1"/>
    </xf>
    <xf numFmtId="4" fontId="2" fillId="5" borderId="12" xfId="0" applyNumberFormat="1" applyFont="1" applyFill="1" applyBorder="1" applyAlignment="1">
      <alignment horizontal="right" vertical="top" wrapText="1"/>
    </xf>
    <xf numFmtId="166" fontId="21" fillId="0" borderId="35" xfId="0" applyNumberFormat="1" applyFont="1" applyBorder="1"/>
    <xf numFmtId="166" fontId="21" fillId="0" borderId="36" xfId="0" applyNumberFormat="1" applyFont="1" applyBorder="1"/>
    <xf numFmtId="166" fontId="21" fillId="0" borderId="37" xfId="0" applyNumberFormat="1" applyFont="1" applyBorder="1"/>
    <xf numFmtId="166" fontId="21" fillId="0" borderId="26" xfId="0" applyNumberFormat="1" applyFont="1" applyBorder="1"/>
    <xf numFmtId="166" fontId="21" fillId="0" borderId="27" xfId="0" applyNumberFormat="1" applyFont="1" applyBorder="1"/>
    <xf numFmtId="166" fontId="21" fillId="0" borderId="28" xfId="0" applyNumberFormat="1" applyFont="1" applyBorder="1"/>
    <xf numFmtId="164" fontId="2" fillId="0" borderId="13" xfId="0" applyNumberFormat="1" applyFont="1" applyFill="1" applyBorder="1" applyAlignment="1">
      <alignment horizontal="right" vertical="top" wrapText="1"/>
    </xf>
    <xf numFmtId="164" fontId="2" fillId="0" borderId="11" xfId="0" applyNumberFormat="1" applyFont="1" applyFill="1" applyBorder="1" applyAlignment="1">
      <alignment horizontal="right" vertical="top" wrapText="1"/>
    </xf>
    <xf numFmtId="0" fontId="43" fillId="0" borderId="0" xfId="0" applyFont="1" applyFill="1"/>
    <xf numFmtId="4" fontId="43" fillId="0" borderId="0" xfId="0" applyNumberFormat="1" applyFont="1" applyFill="1"/>
    <xf numFmtId="0" fontId="43" fillId="0" borderId="0" xfId="0" applyFont="1"/>
    <xf numFmtId="0" fontId="43" fillId="0" borderId="0" xfId="0" applyFont="1" applyFill="1" applyAlignment="1">
      <alignment vertical="top"/>
    </xf>
    <xf numFmtId="0" fontId="43" fillId="0" borderId="0" xfId="0" applyFont="1" applyAlignment="1">
      <alignment vertical="top"/>
    </xf>
    <xf numFmtId="0" fontId="43" fillId="0" borderId="0" xfId="0" applyFont="1" applyFill="1" applyAlignment="1">
      <alignment vertical="top" wrapText="1"/>
    </xf>
    <xf numFmtId="0" fontId="43" fillId="0" borderId="0" xfId="0" applyFont="1" applyAlignment="1">
      <alignment vertical="top" wrapText="1"/>
    </xf>
    <xf numFmtId="164" fontId="2" fillId="0" borderId="0" xfId="0" applyNumberFormat="1" applyFont="1" applyFill="1" applyAlignment="1">
      <alignment vertical="top" wrapText="1"/>
    </xf>
    <xf numFmtId="4" fontId="43" fillId="0" borderId="0" xfId="0" applyNumberFormat="1" applyFont="1" applyFill="1" applyAlignment="1">
      <alignment vertical="top" wrapText="1"/>
    </xf>
    <xf numFmtId="4" fontId="44" fillId="0" borderId="0" xfId="0" applyNumberFormat="1" applyFont="1" applyFill="1" applyAlignment="1">
      <alignment vertical="top" wrapText="1"/>
    </xf>
    <xf numFmtId="164" fontId="17" fillId="0" borderId="0" xfId="0" applyNumberFormat="1" applyFont="1" applyAlignment="1">
      <alignment vertical="center" wrapText="1"/>
    </xf>
    <xf numFmtId="0" fontId="43" fillId="0" borderId="0" xfId="0" applyFont="1" applyAlignment="1"/>
    <xf numFmtId="0" fontId="43" fillId="0" borderId="0" xfId="0" applyFont="1" applyFill="1" applyAlignment="1"/>
    <xf numFmtId="4" fontId="43" fillId="0" borderId="0" xfId="0" applyNumberFormat="1" applyFont="1" applyFill="1" applyAlignment="1"/>
    <xf numFmtId="164" fontId="2" fillId="0" borderId="50" xfId="0" applyNumberFormat="1" applyFont="1" applyBorder="1" applyAlignment="1">
      <alignment horizontal="right" vertical="top" wrapText="1"/>
    </xf>
    <xf numFmtId="4" fontId="2" fillId="7" borderId="49" xfId="0" applyNumberFormat="1" applyFont="1" applyFill="1" applyBorder="1" applyAlignment="1">
      <alignment horizontal="right" vertical="top" wrapText="1"/>
    </xf>
    <xf numFmtId="4" fontId="17" fillId="7" borderId="49" xfId="0" applyNumberFormat="1" applyFont="1" applyFill="1" applyBorder="1" applyAlignment="1">
      <alignment horizontal="right" vertical="top" wrapText="1"/>
    </xf>
    <xf numFmtId="4" fontId="2" fillId="5" borderId="49" xfId="0" applyNumberFormat="1" applyFont="1" applyFill="1" applyBorder="1" applyAlignment="1">
      <alignment horizontal="right" vertical="top" wrapText="1"/>
    </xf>
    <xf numFmtId="4" fontId="17" fillId="5" borderId="49" xfId="0" applyNumberFormat="1" applyFont="1" applyFill="1" applyBorder="1" applyAlignment="1">
      <alignment horizontal="right" vertical="top" wrapText="1"/>
    </xf>
    <xf numFmtId="164" fontId="2" fillId="0" borderId="15" xfId="0" applyNumberFormat="1" applyFont="1" applyBorder="1" applyAlignment="1">
      <alignment vertical="top" wrapText="1"/>
    </xf>
    <xf numFmtId="164" fontId="2" fillId="0" borderId="15" xfId="0" applyNumberFormat="1" applyFont="1" applyFill="1" applyBorder="1" applyAlignment="1">
      <alignment vertical="top" wrapText="1"/>
    </xf>
    <xf numFmtId="4" fontId="2" fillId="7" borderId="15" xfId="0" applyNumberFormat="1" applyFont="1" applyFill="1" applyBorder="1" applyAlignment="1">
      <alignment vertical="top" wrapText="1"/>
    </xf>
    <xf numFmtId="4" fontId="17" fillId="7" borderId="15" xfId="0" applyNumberFormat="1" applyFont="1" applyFill="1" applyBorder="1" applyAlignment="1">
      <alignment vertical="top" wrapText="1"/>
    </xf>
    <xf numFmtId="4" fontId="2" fillId="5" borderId="15" xfId="0" applyNumberFormat="1" applyFont="1" applyFill="1" applyBorder="1" applyAlignment="1">
      <alignment vertical="top" wrapText="1"/>
    </xf>
    <xf numFmtId="4" fontId="17" fillId="5" borderId="15" xfId="0" applyNumberFormat="1" applyFont="1" applyFill="1" applyBorder="1" applyAlignment="1">
      <alignment vertical="top" wrapText="1"/>
    </xf>
    <xf numFmtId="165" fontId="2" fillId="0" borderId="15" xfId="0" applyNumberFormat="1" applyFont="1" applyBorder="1" applyAlignment="1">
      <alignment horizontal="right" vertical="top" wrapText="1"/>
    </xf>
    <xf numFmtId="4" fontId="2" fillId="7" borderId="15" xfId="0" applyNumberFormat="1" applyFont="1" applyFill="1" applyBorder="1" applyAlignment="1">
      <alignment horizontal="right" vertical="top" wrapText="1"/>
    </xf>
    <xf numFmtId="4" fontId="17" fillId="7" borderId="15" xfId="0" applyNumberFormat="1" applyFont="1" applyFill="1" applyBorder="1" applyAlignment="1">
      <alignment horizontal="right" vertical="top" wrapText="1"/>
    </xf>
    <xf numFmtId="4" fontId="2" fillId="5" borderId="15" xfId="0" applyNumberFormat="1" applyFont="1" applyFill="1" applyBorder="1" applyAlignment="1">
      <alignment horizontal="right" vertical="top" wrapText="1"/>
    </xf>
    <xf numFmtId="4" fontId="17" fillId="5" borderId="15" xfId="0" applyNumberFormat="1" applyFont="1" applyFill="1" applyBorder="1" applyAlignment="1">
      <alignment horizontal="right" vertical="top" wrapText="1"/>
    </xf>
    <xf numFmtId="0" fontId="43" fillId="0" borderId="15" xfId="0" applyFont="1" applyFill="1" applyBorder="1" applyAlignment="1">
      <alignment vertical="top" wrapText="1"/>
    </xf>
    <xf numFmtId="4" fontId="43" fillId="7" borderId="15" xfId="0" applyNumberFormat="1" applyFont="1" applyFill="1" applyBorder="1" applyAlignment="1">
      <alignment vertical="top" wrapText="1"/>
    </xf>
    <xf numFmtId="4" fontId="44" fillId="7" borderId="15" xfId="0" applyNumberFormat="1" applyFont="1" applyFill="1" applyBorder="1" applyAlignment="1">
      <alignment vertical="top" wrapText="1"/>
    </xf>
    <xf numFmtId="4" fontId="43" fillId="5" borderId="15" xfId="0" applyNumberFormat="1" applyFont="1" applyFill="1" applyBorder="1" applyAlignment="1">
      <alignment vertical="top" wrapText="1"/>
    </xf>
    <xf numFmtId="4" fontId="44" fillId="5" borderId="15" xfId="0" applyNumberFormat="1" applyFont="1" applyFill="1" applyBorder="1" applyAlignment="1">
      <alignment vertical="top" wrapText="1"/>
    </xf>
    <xf numFmtId="4" fontId="17" fillId="7" borderId="54" xfId="0" applyNumberFormat="1" applyFont="1" applyFill="1" applyBorder="1" applyAlignment="1">
      <alignment horizontal="right" vertical="top" wrapText="1"/>
    </xf>
    <xf numFmtId="4" fontId="17" fillId="7" borderId="53" xfId="0" applyNumberFormat="1" applyFont="1" applyFill="1" applyBorder="1" applyAlignment="1">
      <alignment horizontal="right" vertical="top" wrapText="1"/>
    </xf>
    <xf numFmtId="4" fontId="17" fillId="7" borderId="56" xfId="0" applyNumberFormat="1" applyFont="1" applyFill="1" applyBorder="1" applyAlignment="1">
      <alignment vertical="top" wrapText="1"/>
    </xf>
    <xf numFmtId="4" fontId="44" fillId="7" borderId="56" xfId="0" applyNumberFormat="1" applyFont="1" applyFill="1" applyBorder="1" applyAlignment="1">
      <alignment vertical="top" wrapText="1"/>
    </xf>
    <xf numFmtId="4" fontId="2" fillId="5" borderId="66" xfId="0" applyNumberFormat="1" applyFont="1" applyFill="1" applyBorder="1" applyAlignment="1">
      <alignment horizontal="right" vertical="top" wrapText="1"/>
    </xf>
    <xf numFmtId="4" fontId="17" fillId="5" borderId="67" xfId="0" applyNumberFormat="1" applyFont="1" applyFill="1" applyBorder="1" applyAlignment="1">
      <alignment horizontal="right" vertical="top" wrapText="1"/>
    </xf>
    <xf numFmtId="4" fontId="2" fillId="5" borderId="64" xfId="0" applyNumberFormat="1" applyFont="1" applyFill="1" applyBorder="1" applyAlignment="1">
      <alignment horizontal="right" vertical="top" wrapText="1"/>
    </xf>
    <xf numFmtId="4" fontId="17" fillId="5" borderId="65" xfId="0" applyNumberFormat="1" applyFont="1" applyFill="1" applyBorder="1" applyAlignment="1">
      <alignment horizontal="right" vertical="top" wrapText="1"/>
    </xf>
    <xf numFmtId="4" fontId="2" fillId="5" borderId="24" xfId="0" applyNumberFormat="1" applyFont="1" applyFill="1" applyBorder="1" applyAlignment="1">
      <alignment vertical="top" wrapText="1"/>
    </xf>
    <xf numFmtId="4" fontId="17" fillId="5" borderId="25" xfId="0" applyNumberFormat="1" applyFont="1" applyFill="1" applyBorder="1" applyAlignment="1">
      <alignment vertical="top" wrapText="1"/>
    </xf>
    <xf numFmtId="4" fontId="43" fillId="5" borderId="24" xfId="0" applyNumberFormat="1" applyFont="1" applyFill="1" applyBorder="1" applyAlignment="1">
      <alignment vertical="top" wrapText="1"/>
    </xf>
    <xf numFmtId="4" fontId="44" fillId="5" borderId="25" xfId="0" applyNumberFormat="1" applyFont="1" applyFill="1" applyBorder="1" applyAlignment="1">
      <alignment vertical="top" wrapText="1"/>
    </xf>
    <xf numFmtId="4" fontId="43" fillId="0" borderId="19" xfId="0" applyNumberFormat="1" applyFont="1" applyFill="1" applyBorder="1" applyAlignment="1">
      <alignment vertical="top" wrapText="1"/>
    </xf>
    <xf numFmtId="4" fontId="43" fillId="0" borderId="0" xfId="0" applyNumberFormat="1" applyFont="1" applyFill="1" applyBorder="1" applyAlignment="1">
      <alignment vertical="top" wrapText="1"/>
    </xf>
    <xf numFmtId="4" fontId="44" fillId="0" borderId="0" xfId="0" applyNumberFormat="1" applyFont="1" applyFill="1" applyBorder="1" applyAlignment="1">
      <alignment vertical="top" wrapText="1"/>
    </xf>
    <xf numFmtId="4" fontId="44" fillId="0" borderId="20" xfId="0" applyNumberFormat="1" applyFont="1" applyFill="1" applyBorder="1" applyAlignment="1">
      <alignment vertical="top" wrapText="1"/>
    </xf>
    <xf numFmtId="164" fontId="2" fillId="0" borderId="51" xfId="0" applyNumberFormat="1" applyFont="1" applyFill="1" applyBorder="1" applyAlignment="1">
      <alignment vertical="center" wrapText="1"/>
    </xf>
    <xf numFmtId="164" fontId="2" fillId="0" borderId="52" xfId="0" applyNumberFormat="1" applyFont="1" applyFill="1" applyBorder="1" applyAlignment="1">
      <alignment horizontal="center" vertical="center" wrapText="1"/>
    </xf>
    <xf numFmtId="164" fontId="2" fillId="0" borderId="54" xfId="0" applyNumberFormat="1" applyFont="1" applyFill="1" applyBorder="1" applyAlignment="1">
      <alignment horizontal="right" vertical="top" wrapText="1"/>
    </xf>
    <xf numFmtId="164" fontId="2" fillId="0" borderId="53" xfId="0" applyNumberFormat="1" applyFont="1" applyFill="1" applyBorder="1" applyAlignment="1">
      <alignment horizontal="center" vertical="top" wrapText="1"/>
    </xf>
    <xf numFmtId="164" fontId="2" fillId="0" borderId="56" xfId="0" applyNumberFormat="1" applyFont="1" applyFill="1" applyBorder="1" applyAlignment="1">
      <alignment vertical="top" wrapText="1"/>
    </xf>
    <xf numFmtId="4" fontId="2" fillId="7" borderId="66" xfId="0" applyNumberFormat="1" applyFont="1" applyFill="1" applyBorder="1" applyAlignment="1">
      <alignment horizontal="right" vertical="top" wrapText="1"/>
    </xf>
    <xf numFmtId="4" fontId="2" fillId="7" borderId="64" xfId="0" applyNumberFormat="1" applyFont="1" applyFill="1" applyBorder="1" applyAlignment="1">
      <alignment horizontal="right" vertical="top" wrapText="1"/>
    </xf>
    <xf numFmtId="4" fontId="2" fillId="7" borderId="24" xfId="0" applyNumberFormat="1" applyFont="1" applyFill="1" applyBorder="1" applyAlignment="1">
      <alignment vertical="top" wrapText="1"/>
    </xf>
    <xf numFmtId="4" fontId="43" fillId="7" borderId="24" xfId="0" applyNumberFormat="1" applyFont="1" applyFill="1" applyBorder="1" applyAlignment="1">
      <alignment vertical="top" wrapText="1"/>
    </xf>
    <xf numFmtId="164" fontId="2" fillId="0" borderId="74" xfId="0" applyNumberFormat="1" applyFont="1" applyFill="1" applyBorder="1" applyAlignment="1">
      <alignment vertical="center" wrapText="1"/>
    </xf>
    <xf numFmtId="164" fontId="2" fillId="0" borderId="66" xfId="0" applyNumberFormat="1" applyFont="1" applyFill="1" applyBorder="1" applyAlignment="1">
      <alignment horizontal="left" vertical="top" wrapText="1"/>
    </xf>
    <xf numFmtId="164" fontId="2" fillId="0" borderId="64" xfId="0" applyNumberFormat="1" applyFont="1" applyFill="1" applyBorder="1" applyAlignment="1">
      <alignment horizontal="left" vertical="top" wrapText="1"/>
    </xf>
    <xf numFmtId="164" fontId="2" fillId="0" borderId="19" xfId="0" applyNumberFormat="1" applyFont="1" applyFill="1" applyBorder="1" applyAlignment="1">
      <alignment vertical="top" wrapText="1"/>
    </xf>
    <xf numFmtId="0" fontId="43" fillId="0" borderId="19" xfId="0" applyFont="1" applyFill="1" applyBorder="1" applyAlignment="1">
      <alignment vertical="top" wrapText="1"/>
    </xf>
    <xf numFmtId="0" fontId="43" fillId="0" borderId="0" xfId="0" applyFont="1" applyFill="1" applyBorder="1" applyAlignment="1">
      <alignment vertical="top" wrapText="1"/>
    </xf>
    <xf numFmtId="4" fontId="17" fillId="7" borderId="55" xfId="0" applyNumberFormat="1" applyFont="1" applyFill="1" applyBorder="1" applyAlignment="1">
      <alignment horizontal="right" vertical="top" wrapText="1"/>
    </xf>
    <xf numFmtId="4" fontId="17" fillId="7" borderId="56" xfId="0" applyNumberFormat="1" applyFont="1" applyFill="1" applyBorder="1" applyAlignment="1">
      <alignment horizontal="right" vertical="top" wrapText="1"/>
    </xf>
    <xf numFmtId="4" fontId="2" fillId="5" borderId="68" xfId="0" applyNumberFormat="1" applyFont="1" applyFill="1" applyBorder="1" applyAlignment="1">
      <alignment horizontal="right" vertical="top" wrapText="1"/>
    </xf>
    <xf numFmtId="4" fontId="17" fillId="5" borderId="69" xfId="0" applyNumberFormat="1" applyFont="1" applyFill="1" applyBorder="1" applyAlignment="1">
      <alignment horizontal="right" vertical="top" wrapText="1"/>
    </xf>
    <xf numFmtId="4" fontId="2" fillId="5" borderId="24" xfId="0" applyNumberFormat="1" applyFont="1" applyFill="1" applyBorder="1" applyAlignment="1">
      <alignment horizontal="right" vertical="top" wrapText="1"/>
    </xf>
    <xf numFmtId="4" fontId="17" fillId="5" borderId="25" xfId="0" applyNumberFormat="1" applyFont="1" applyFill="1" applyBorder="1" applyAlignment="1">
      <alignment horizontal="right" vertical="top" wrapText="1"/>
    </xf>
    <xf numFmtId="164" fontId="2" fillId="0" borderId="55" xfId="0" applyNumberFormat="1" applyFont="1" applyFill="1" applyBorder="1" applyAlignment="1">
      <alignment horizontal="center" vertical="top" wrapText="1"/>
    </xf>
    <xf numFmtId="164" fontId="2" fillId="0" borderId="56" xfId="0" applyNumberFormat="1" applyFont="1" applyFill="1" applyBorder="1" applyAlignment="1">
      <alignment horizontal="center" vertical="top" wrapText="1"/>
    </xf>
    <xf numFmtId="4" fontId="2" fillId="7" borderId="68" xfId="0" applyNumberFormat="1" applyFont="1" applyFill="1" applyBorder="1" applyAlignment="1">
      <alignment horizontal="right" vertical="top" wrapText="1"/>
    </xf>
    <xf numFmtId="4" fontId="2" fillId="7" borderId="24" xfId="0" applyNumberFormat="1" applyFont="1" applyFill="1" applyBorder="1" applyAlignment="1">
      <alignment horizontal="right" vertical="top" wrapText="1"/>
    </xf>
    <xf numFmtId="164" fontId="2" fillId="0" borderId="57" xfId="0" applyNumberFormat="1" applyFont="1" applyBorder="1" applyAlignment="1">
      <alignment vertical="center" wrapText="1"/>
    </xf>
    <xf numFmtId="164" fontId="2" fillId="0" borderId="73" xfId="0" applyNumberFormat="1" applyFont="1" applyBorder="1" applyAlignment="1">
      <alignment vertical="center" wrapText="1"/>
    </xf>
    <xf numFmtId="164" fontId="2" fillId="0" borderId="60" xfId="0" applyNumberFormat="1" applyFont="1" applyBorder="1" applyAlignment="1">
      <alignment horizontal="center" vertical="center" wrapText="1"/>
    </xf>
    <xf numFmtId="164" fontId="2" fillId="0" borderId="64" xfId="0" applyNumberFormat="1" applyFont="1" applyBorder="1" applyAlignment="1">
      <alignment horizontal="left" vertical="top" wrapText="1"/>
    </xf>
    <xf numFmtId="164" fontId="2" fillId="0" borderId="66" xfId="0" applyNumberFormat="1" applyFont="1" applyBorder="1" applyAlignment="1">
      <alignment horizontal="left" vertical="top" wrapText="1"/>
    </xf>
    <xf numFmtId="164" fontId="2" fillId="0" borderId="68" xfId="0" applyNumberFormat="1" applyFont="1" applyBorder="1" applyAlignment="1">
      <alignment horizontal="left" vertical="top" wrapText="1"/>
    </xf>
    <xf numFmtId="164" fontId="2" fillId="0" borderId="24" xfId="0" applyNumberFormat="1" applyFont="1" applyBorder="1" applyAlignment="1">
      <alignment vertical="top" wrapText="1"/>
    </xf>
    <xf numFmtId="164" fontId="2" fillId="0" borderId="24" xfId="0" applyNumberFormat="1" applyFont="1" applyBorder="1" applyAlignment="1">
      <alignment horizontal="left" vertical="top" wrapText="1"/>
    </xf>
    <xf numFmtId="0" fontId="43" fillId="0" borderId="0" xfId="0" applyFont="1" applyBorder="1"/>
    <xf numFmtId="0" fontId="43" fillId="0" borderId="0" xfId="0" applyFont="1" applyFill="1" applyBorder="1"/>
    <xf numFmtId="0" fontId="43" fillId="0" borderId="71" xfId="0" applyFont="1" applyBorder="1"/>
    <xf numFmtId="0" fontId="43" fillId="0" borderId="71" xfId="0" applyFont="1" applyFill="1" applyBorder="1"/>
    <xf numFmtId="164" fontId="17" fillId="0" borderId="0" xfId="0" applyNumberFormat="1" applyFont="1" applyAlignment="1">
      <alignment wrapText="1"/>
    </xf>
    <xf numFmtId="4" fontId="2" fillId="0" borderId="0" xfId="0" applyNumberFormat="1" applyFont="1" applyFill="1" applyAlignment="1">
      <alignment vertical="top" wrapText="1"/>
    </xf>
    <xf numFmtId="4" fontId="17" fillId="0" borderId="0" xfId="0" applyNumberFormat="1" applyFont="1" applyFill="1" applyAlignment="1">
      <alignment vertical="top" wrapText="1"/>
    </xf>
    <xf numFmtId="4" fontId="44" fillId="0" borderId="0" xfId="0" applyNumberFormat="1" applyFont="1" applyFill="1" applyAlignment="1">
      <alignment vertical="top"/>
    </xf>
    <xf numFmtId="4" fontId="43" fillId="0" borderId="0" xfId="0" applyNumberFormat="1" applyFont="1" applyFill="1" applyAlignment="1">
      <alignment vertical="top"/>
    </xf>
    <xf numFmtId="164" fontId="17" fillId="0" borderId="0" xfId="0" applyNumberFormat="1" applyFont="1" applyAlignment="1">
      <alignment vertical="top" wrapText="1"/>
    </xf>
    <xf numFmtId="164" fontId="2" fillId="0" borderId="0" xfId="0" applyNumberFormat="1" applyFont="1" applyAlignment="1">
      <alignment horizontal="center" vertical="top" wrapText="1"/>
    </xf>
    <xf numFmtId="164" fontId="2" fillId="0" borderId="0" xfId="0" applyNumberFormat="1" applyFont="1" applyFill="1" applyAlignment="1">
      <alignment horizontal="center" vertical="top" wrapText="1"/>
    </xf>
    <xf numFmtId="4" fontId="2" fillId="0" borderId="0" xfId="0" applyNumberFormat="1" applyFont="1" applyFill="1" applyAlignment="1">
      <alignment horizontal="center" vertical="top" wrapText="1"/>
    </xf>
    <xf numFmtId="4" fontId="17" fillId="0" borderId="0" xfId="0" applyNumberFormat="1" applyFont="1" applyFill="1" applyAlignment="1">
      <alignment horizontal="center" vertical="top" wrapText="1"/>
    </xf>
    <xf numFmtId="164" fontId="2" fillId="0" borderId="57" xfId="0" applyNumberFormat="1" applyFont="1" applyBorder="1" applyAlignment="1">
      <alignment vertical="top" wrapText="1"/>
    </xf>
    <xf numFmtId="164" fontId="2" fillId="0" borderId="73" xfId="0" applyNumberFormat="1" applyFont="1" applyBorder="1" applyAlignment="1">
      <alignment vertical="top" wrapText="1"/>
    </xf>
    <xf numFmtId="164" fontId="2" fillId="0" borderId="74" xfId="0" applyNumberFormat="1" applyFont="1" applyFill="1" applyBorder="1" applyAlignment="1">
      <alignment vertical="top" wrapText="1"/>
    </xf>
    <xf numFmtId="4" fontId="2" fillId="7" borderId="57" xfId="0" applyNumberFormat="1" applyFont="1" applyFill="1" applyBorder="1" applyAlignment="1">
      <alignment vertical="top" wrapText="1"/>
    </xf>
    <xf numFmtId="4" fontId="46" fillId="7" borderId="58" xfId="0" applyNumberFormat="1" applyFont="1" applyFill="1" applyBorder="1" applyAlignment="1">
      <alignment vertical="top"/>
    </xf>
    <xf numFmtId="4" fontId="45" fillId="7" borderId="58" xfId="0" applyNumberFormat="1" applyFont="1" applyFill="1" applyBorder="1" applyAlignment="1">
      <alignment vertical="top"/>
    </xf>
    <xf numFmtId="4" fontId="2" fillId="5" borderId="57" xfId="0" applyNumberFormat="1" applyFont="1" applyFill="1" applyBorder="1" applyAlignment="1">
      <alignment vertical="top" wrapText="1"/>
    </xf>
    <xf numFmtId="4" fontId="46" fillId="5" borderId="58" xfId="0" applyNumberFormat="1" applyFont="1" applyFill="1" applyBorder="1" applyAlignment="1">
      <alignment vertical="top"/>
    </xf>
    <xf numFmtId="4" fontId="45" fillId="5" borderId="58" xfId="0" applyNumberFormat="1" applyFont="1" applyFill="1" applyBorder="1" applyAlignment="1">
      <alignment vertical="top"/>
    </xf>
    <xf numFmtId="4" fontId="45" fillId="5" borderId="59" xfId="0" applyNumberFormat="1" applyFont="1" applyFill="1" applyBorder="1" applyAlignment="1">
      <alignment vertical="top"/>
    </xf>
    <xf numFmtId="0" fontId="46" fillId="0" borderId="64" xfId="0" applyFont="1" applyBorder="1" applyAlignment="1">
      <alignment vertical="top" wrapText="1"/>
    </xf>
    <xf numFmtId="0" fontId="46" fillId="0" borderId="10" xfId="0" applyFont="1" applyBorder="1" applyAlignment="1">
      <alignment vertical="top"/>
    </xf>
    <xf numFmtId="0" fontId="46" fillId="0" borderId="53" xfId="0" applyFont="1" applyFill="1" applyBorder="1" applyAlignment="1">
      <alignment vertical="top"/>
    </xf>
    <xf numFmtId="4" fontId="2" fillId="7" borderId="60" xfId="0" applyNumberFormat="1" applyFont="1" applyFill="1" applyBorder="1" applyAlignment="1">
      <alignment horizontal="center" vertical="top" wrapText="1"/>
    </xf>
    <xf numFmtId="4" fontId="2" fillId="7" borderId="7" xfId="0" applyNumberFormat="1" applyFont="1" applyFill="1" applyBorder="1" applyAlignment="1">
      <alignment horizontal="center" vertical="top" wrapText="1"/>
    </xf>
    <xf numFmtId="4" fontId="17" fillId="7" borderId="7" xfId="0" applyNumberFormat="1" applyFont="1" applyFill="1" applyBorder="1" applyAlignment="1">
      <alignment horizontal="center" vertical="top" wrapText="1"/>
    </xf>
    <xf numFmtId="4" fontId="17" fillId="7" borderId="51" xfId="0" applyNumberFormat="1" applyFont="1" applyFill="1" applyBorder="1" applyAlignment="1">
      <alignment horizontal="center" vertical="top" wrapText="1"/>
    </xf>
    <xf numFmtId="4" fontId="2" fillId="5" borderId="60" xfId="0" applyNumberFormat="1" applyFont="1" applyFill="1" applyBorder="1" applyAlignment="1">
      <alignment horizontal="center" vertical="top" wrapText="1"/>
    </xf>
    <xf numFmtId="4" fontId="2" fillId="5" borderId="7" xfId="0" applyNumberFormat="1" applyFont="1" applyFill="1" applyBorder="1" applyAlignment="1">
      <alignment horizontal="center" vertical="top" wrapText="1"/>
    </xf>
    <xf numFmtId="4" fontId="17" fillId="5" borderId="7" xfId="0" applyNumberFormat="1" applyFont="1" applyFill="1" applyBorder="1" applyAlignment="1">
      <alignment horizontal="center" vertical="top" wrapText="1"/>
    </xf>
    <xf numFmtId="4" fontId="17" fillId="5" borderId="61" xfId="0" applyNumberFormat="1" applyFont="1" applyFill="1" applyBorder="1" applyAlignment="1">
      <alignment horizontal="center" vertical="top" wrapText="1"/>
    </xf>
    <xf numFmtId="164" fontId="2" fillId="0" borderId="60" xfId="0" applyNumberFormat="1" applyFont="1" applyBorder="1" applyAlignment="1">
      <alignment horizontal="center" vertical="top" wrapText="1"/>
    </xf>
    <xf numFmtId="164" fontId="2" fillId="0" borderId="2" xfId="0" applyNumberFormat="1" applyFont="1" applyBorder="1" applyAlignment="1">
      <alignment horizontal="center" vertical="top" wrapText="1"/>
    </xf>
    <xf numFmtId="164" fontId="2" fillId="0" borderId="52" xfId="0" applyNumberFormat="1" applyFont="1" applyFill="1" applyBorder="1" applyAlignment="1">
      <alignment horizontal="center" vertical="top" wrapText="1"/>
    </xf>
    <xf numFmtId="4" fontId="2" fillId="7" borderId="62" xfId="0" applyNumberFormat="1" applyFont="1" applyFill="1" applyBorder="1" applyAlignment="1">
      <alignment horizontal="center" vertical="top" wrapText="1"/>
    </xf>
    <xf numFmtId="4" fontId="2" fillId="7" borderId="2" xfId="0" applyNumberFormat="1" applyFont="1" applyFill="1" applyBorder="1" applyAlignment="1">
      <alignment horizontal="center" vertical="top" wrapText="1"/>
    </xf>
    <xf numFmtId="4" fontId="17" fillId="7" borderId="2" xfId="0" applyNumberFormat="1" applyFont="1" applyFill="1" applyBorder="1" applyAlignment="1">
      <alignment horizontal="center" vertical="top" wrapText="1"/>
    </xf>
    <xf numFmtId="4" fontId="17" fillId="7" borderId="52" xfId="0" applyNumberFormat="1" applyFont="1" applyFill="1" applyBorder="1" applyAlignment="1">
      <alignment horizontal="center" vertical="top" wrapText="1"/>
    </xf>
    <xf numFmtId="4" fontId="2" fillId="5" borderId="62" xfId="0" applyNumberFormat="1" applyFont="1" applyFill="1" applyBorder="1" applyAlignment="1">
      <alignment horizontal="center" vertical="top" wrapText="1"/>
    </xf>
    <xf numFmtId="4" fontId="2" fillId="5" borderId="2" xfId="0" applyNumberFormat="1" applyFont="1" applyFill="1" applyBorder="1" applyAlignment="1">
      <alignment horizontal="center" vertical="top" wrapText="1"/>
    </xf>
    <xf numFmtId="4" fontId="17" fillId="5" borderId="2" xfId="0" applyNumberFormat="1" applyFont="1" applyFill="1" applyBorder="1" applyAlignment="1">
      <alignment horizontal="center" vertical="top" wrapText="1"/>
    </xf>
    <xf numFmtId="4" fontId="17" fillId="5" borderId="63" xfId="0" applyNumberFormat="1" applyFont="1" applyFill="1" applyBorder="1" applyAlignment="1">
      <alignment horizontal="center" vertical="top" wrapText="1"/>
    </xf>
    <xf numFmtId="0" fontId="43" fillId="0" borderId="24" xfId="0" applyFont="1" applyBorder="1" applyAlignment="1">
      <alignment vertical="top" wrapText="1"/>
    </xf>
    <xf numFmtId="0" fontId="43" fillId="0" borderId="15" xfId="0" applyFont="1" applyBorder="1" applyAlignment="1">
      <alignment vertical="top"/>
    </xf>
    <xf numFmtId="0" fontId="43" fillId="0" borderId="56" xfId="0" applyFont="1" applyFill="1" applyBorder="1" applyAlignment="1">
      <alignment vertical="top"/>
    </xf>
    <xf numFmtId="4" fontId="43" fillId="7" borderId="24" xfId="0" applyNumberFormat="1" applyFont="1" applyFill="1" applyBorder="1" applyAlignment="1">
      <alignment vertical="top"/>
    </xf>
    <xf numFmtId="4" fontId="43" fillId="7" borderId="15" xfId="0" applyNumberFormat="1" applyFont="1" applyFill="1" applyBorder="1" applyAlignment="1">
      <alignment vertical="top"/>
    </xf>
    <xf numFmtId="4" fontId="44" fillId="7" borderId="15" xfId="0" applyNumberFormat="1" applyFont="1" applyFill="1" applyBorder="1" applyAlignment="1">
      <alignment vertical="top"/>
    </xf>
    <xf numFmtId="4" fontId="44" fillId="7" borderId="56" xfId="0" applyNumberFormat="1" applyFont="1" applyFill="1" applyBorder="1" applyAlignment="1">
      <alignment vertical="top"/>
    </xf>
    <xf numFmtId="4" fontId="43" fillId="5" borderId="24" xfId="0" applyNumberFormat="1" applyFont="1" applyFill="1" applyBorder="1" applyAlignment="1">
      <alignment vertical="top"/>
    </xf>
    <xf numFmtId="4" fontId="43" fillId="5" borderId="15" xfId="0" applyNumberFormat="1" applyFont="1" applyFill="1" applyBorder="1" applyAlignment="1">
      <alignment vertical="top"/>
    </xf>
    <xf numFmtId="4" fontId="44" fillId="5" borderId="15" xfId="0" applyNumberFormat="1" applyFont="1" applyFill="1" applyBorder="1" applyAlignment="1">
      <alignment vertical="top"/>
    </xf>
    <xf numFmtId="4" fontId="44" fillId="5" borderId="25" xfId="0" applyNumberFormat="1" applyFont="1" applyFill="1" applyBorder="1" applyAlignment="1">
      <alignment vertical="top"/>
    </xf>
    <xf numFmtId="0" fontId="43" fillId="0" borderId="19" xfId="0" applyFont="1" applyBorder="1" applyAlignment="1">
      <alignment vertical="top" wrapText="1"/>
    </xf>
    <xf numFmtId="0" fontId="43" fillId="0" borderId="0" xfId="0" applyFont="1" applyBorder="1" applyAlignment="1">
      <alignment vertical="top"/>
    </xf>
    <xf numFmtId="0" fontId="43" fillId="0" borderId="0" xfId="0" applyFont="1" applyFill="1" applyBorder="1" applyAlignment="1">
      <alignment vertical="top"/>
    </xf>
    <xf numFmtId="4" fontId="43" fillId="7" borderId="19" xfId="0" applyNumberFormat="1" applyFont="1" applyFill="1" applyBorder="1" applyAlignment="1">
      <alignment vertical="top"/>
    </xf>
    <xf numFmtId="4" fontId="43" fillId="7" borderId="0" xfId="0" applyNumberFormat="1" applyFont="1" applyFill="1" applyBorder="1" applyAlignment="1">
      <alignment vertical="top"/>
    </xf>
    <xf numFmtId="4" fontId="44" fillId="7" borderId="0" xfId="0" applyNumberFormat="1" applyFont="1" applyFill="1" applyBorder="1" applyAlignment="1">
      <alignment vertical="top"/>
    </xf>
    <xf numFmtId="4" fontId="43" fillId="5" borderId="19" xfId="0" applyNumberFormat="1" applyFont="1" applyFill="1" applyBorder="1" applyAlignment="1">
      <alignment vertical="top"/>
    </xf>
    <xf numFmtId="4" fontId="43" fillId="5" borderId="0" xfId="0" applyNumberFormat="1" applyFont="1" applyFill="1" applyBorder="1" applyAlignment="1">
      <alignment vertical="top"/>
    </xf>
    <xf numFmtId="4" fontId="44" fillId="5" borderId="0" xfId="0" applyNumberFormat="1" applyFont="1" applyFill="1" applyBorder="1" applyAlignment="1">
      <alignment vertical="top"/>
    </xf>
    <xf numFmtId="4" fontId="44" fillId="5" borderId="20" xfId="0" applyNumberFormat="1" applyFont="1" applyFill="1" applyBorder="1" applyAlignment="1">
      <alignment vertical="top"/>
    </xf>
    <xf numFmtId="4" fontId="43" fillId="0" borderId="19" xfId="0" applyNumberFormat="1" applyFont="1" applyFill="1" applyBorder="1" applyAlignment="1">
      <alignment vertical="top"/>
    </xf>
    <xf numFmtId="4" fontId="43" fillId="0" borderId="0" xfId="0" applyNumberFormat="1" applyFont="1" applyFill="1" applyBorder="1" applyAlignment="1">
      <alignment vertical="top"/>
    </xf>
    <xf numFmtId="4" fontId="44" fillId="0" borderId="0" xfId="0" applyNumberFormat="1" applyFont="1" applyFill="1" applyBorder="1" applyAlignment="1">
      <alignment vertical="top"/>
    </xf>
    <xf numFmtId="4" fontId="44" fillId="0" borderId="20" xfId="0" applyNumberFormat="1" applyFont="1" applyFill="1" applyBorder="1" applyAlignment="1">
      <alignment vertical="top"/>
    </xf>
    <xf numFmtId="0" fontId="43" fillId="0" borderId="70" xfId="0" applyFont="1" applyBorder="1" applyAlignment="1">
      <alignment vertical="top" wrapText="1"/>
    </xf>
    <xf numFmtId="0" fontId="43" fillId="0" borderId="71" xfId="0" applyFont="1" applyBorder="1" applyAlignment="1">
      <alignment vertical="top"/>
    </xf>
    <xf numFmtId="0" fontId="43" fillId="0" borderId="71" xfId="0" applyFont="1" applyFill="1" applyBorder="1" applyAlignment="1">
      <alignment vertical="top"/>
    </xf>
    <xf numFmtId="4" fontId="43" fillId="0" borderId="70" xfId="0" applyNumberFormat="1" applyFont="1" applyFill="1" applyBorder="1" applyAlignment="1">
      <alignment vertical="top"/>
    </xf>
    <xf numFmtId="4" fontId="43" fillId="0" borderId="71" xfId="0" applyNumberFormat="1" applyFont="1" applyFill="1" applyBorder="1" applyAlignment="1">
      <alignment vertical="top"/>
    </xf>
    <xf numFmtId="4" fontId="44" fillId="0" borderId="71" xfId="0" applyNumberFormat="1" applyFont="1" applyFill="1" applyBorder="1" applyAlignment="1">
      <alignment vertical="top"/>
    </xf>
    <xf numFmtId="4" fontId="44" fillId="0" borderId="72" xfId="0" applyNumberFormat="1" applyFont="1" applyFill="1" applyBorder="1" applyAlignment="1">
      <alignment vertical="top"/>
    </xf>
    <xf numFmtId="4" fontId="17" fillId="0" borderId="1" xfId="0" applyNumberFormat="1" applyFont="1" applyFill="1" applyBorder="1" applyAlignment="1">
      <alignment vertical="top" wrapText="1"/>
    </xf>
    <xf numFmtId="4" fontId="45" fillId="0" borderId="0" xfId="0" applyNumberFormat="1" applyFont="1" applyFill="1" applyAlignment="1">
      <alignment vertical="top" wrapText="1"/>
    </xf>
    <xf numFmtId="4" fontId="45" fillId="0" borderId="1" xfId="0" applyNumberFormat="1" applyFont="1" applyFill="1" applyBorder="1" applyAlignment="1">
      <alignment vertical="top" wrapText="1"/>
    </xf>
    <xf numFmtId="164" fontId="2" fillId="0" borderId="2" xfId="0" applyNumberFormat="1" applyFont="1" applyFill="1" applyBorder="1" applyAlignment="1">
      <alignment horizontal="center" vertical="top" wrapText="1"/>
    </xf>
    <xf numFmtId="4" fontId="17" fillId="0" borderId="3" xfId="0" applyNumberFormat="1" applyFont="1" applyFill="1" applyBorder="1" applyAlignment="1">
      <alignment vertical="top" wrapText="1"/>
    </xf>
    <xf numFmtId="4" fontId="45" fillId="0" borderId="3" xfId="0" applyNumberFormat="1" applyFont="1" applyFill="1" applyBorder="1" applyAlignment="1">
      <alignment vertical="top" wrapText="1"/>
    </xf>
    <xf numFmtId="164" fontId="2" fillId="0" borderId="4" xfId="0" applyNumberFormat="1" applyFont="1" applyFill="1" applyBorder="1" applyAlignment="1">
      <alignment horizontal="center" vertical="top" wrapText="1"/>
    </xf>
    <xf numFmtId="164" fontId="2" fillId="0" borderId="5" xfId="0" applyNumberFormat="1" applyFont="1" applyFill="1" applyBorder="1" applyAlignment="1">
      <alignment horizontal="center" vertical="top" wrapText="1"/>
    </xf>
    <xf numFmtId="164" fontId="4" fillId="0" borderId="0" xfId="0" applyNumberFormat="1" applyFont="1" applyFill="1" applyAlignment="1">
      <alignment vertical="top" wrapText="1"/>
    </xf>
    <xf numFmtId="164" fontId="2" fillId="0" borderId="6" xfId="0" applyNumberFormat="1" applyFont="1" applyFill="1" applyBorder="1" applyAlignment="1">
      <alignment horizontal="center" vertical="top" wrapText="1"/>
    </xf>
    <xf numFmtId="164" fontId="2" fillId="0" borderId="57" xfId="0" applyNumberFormat="1" applyFont="1" applyFill="1" applyBorder="1" applyAlignment="1">
      <alignment vertical="top" wrapText="1"/>
    </xf>
    <xf numFmtId="164" fontId="2" fillId="0" borderId="73" xfId="0" applyNumberFormat="1" applyFont="1" applyFill="1" applyBorder="1" applyAlignment="1">
      <alignment vertical="top" wrapText="1"/>
    </xf>
    <xf numFmtId="4" fontId="46" fillId="7" borderId="58" xfId="0" applyNumberFormat="1" applyFont="1" applyFill="1" applyBorder="1" applyAlignment="1">
      <alignment vertical="top" wrapText="1"/>
    </xf>
    <xf numFmtId="4" fontId="45" fillId="7" borderId="58" xfId="0" applyNumberFormat="1" applyFont="1" applyFill="1" applyBorder="1" applyAlignment="1">
      <alignment vertical="top" wrapText="1"/>
    </xf>
    <xf numFmtId="4" fontId="46" fillId="5" borderId="58" xfId="0" applyNumberFormat="1" applyFont="1" applyFill="1" applyBorder="1" applyAlignment="1">
      <alignment vertical="top" wrapText="1"/>
    </xf>
    <xf numFmtId="4" fontId="45" fillId="5" borderId="58" xfId="0" applyNumberFormat="1" applyFont="1" applyFill="1" applyBorder="1" applyAlignment="1">
      <alignment vertical="top" wrapText="1"/>
    </xf>
    <xf numFmtId="4" fontId="45" fillId="5" borderId="59" xfId="0" applyNumberFormat="1" applyFont="1" applyFill="1" applyBorder="1" applyAlignment="1">
      <alignment vertical="top" wrapText="1"/>
    </xf>
    <xf numFmtId="0" fontId="46" fillId="0" borderId="64" xfId="0" applyFont="1" applyFill="1" applyBorder="1" applyAlignment="1">
      <alignment vertical="top" wrapText="1"/>
    </xf>
    <xf numFmtId="0" fontId="46" fillId="0" borderId="10" xfId="0" applyFont="1" applyFill="1" applyBorder="1" applyAlignment="1">
      <alignment vertical="top" wrapText="1"/>
    </xf>
    <xf numFmtId="164" fontId="2" fillId="0" borderId="60" xfId="0" applyNumberFormat="1" applyFont="1" applyFill="1" applyBorder="1" applyAlignment="1">
      <alignment horizontal="center" vertical="top" wrapText="1"/>
    </xf>
    <xf numFmtId="165" fontId="2" fillId="0" borderId="11" xfId="0" applyNumberFormat="1" applyFont="1" applyFill="1" applyBorder="1" applyAlignment="1">
      <alignment horizontal="right" vertical="top" wrapText="1"/>
    </xf>
    <xf numFmtId="164" fontId="2" fillId="0" borderId="53" xfId="0" applyNumberFormat="1" applyFont="1" applyFill="1" applyBorder="1" applyAlignment="1">
      <alignment horizontal="right" vertical="top" wrapText="1"/>
    </xf>
    <xf numFmtId="164" fontId="2" fillId="0" borderId="50" xfId="0" applyNumberFormat="1" applyFont="1" applyFill="1" applyBorder="1" applyAlignment="1">
      <alignment horizontal="right" vertical="top" wrapText="1"/>
    </xf>
    <xf numFmtId="0" fontId="43" fillId="0" borderId="70" xfId="0" applyFont="1" applyFill="1" applyBorder="1" applyAlignment="1">
      <alignment vertical="top" wrapText="1"/>
    </xf>
    <xf numFmtId="0" fontId="43" fillId="0" borderId="71" xfId="0" applyFont="1" applyFill="1" applyBorder="1" applyAlignment="1">
      <alignment vertical="top" wrapText="1"/>
    </xf>
    <xf numFmtId="4" fontId="43" fillId="0" borderId="70" xfId="0" applyNumberFormat="1" applyFont="1" applyFill="1" applyBorder="1" applyAlignment="1">
      <alignment vertical="top" wrapText="1"/>
    </xf>
    <xf numFmtId="4" fontId="43" fillId="0" borderId="71" xfId="0" applyNumberFormat="1" applyFont="1" applyFill="1" applyBorder="1" applyAlignment="1">
      <alignment vertical="top" wrapText="1"/>
    </xf>
    <xf numFmtId="4" fontId="44" fillId="0" borderId="71" xfId="0" applyNumberFormat="1" applyFont="1" applyFill="1" applyBorder="1" applyAlignment="1">
      <alignment vertical="top" wrapText="1"/>
    </xf>
    <xf numFmtId="4" fontId="44" fillId="0" borderId="72" xfId="0" applyNumberFormat="1" applyFont="1" applyFill="1" applyBorder="1" applyAlignment="1">
      <alignment vertical="top" wrapText="1"/>
    </xf>
    <xf numFmtId="4" fontId="46" fillId="0" borderId="0" xfId="0" applyNumberFormat="1" applyFont="1" applyFill="1" applyAlignment="1"/>
    <xf numFmtId="4" fontId="46" fillId="0" borderId="1" xfId="0" applyNumberFormat="1" applyFont="1" applyFill="1" applyBorder="1" applyAlignment="1"/>
    <xf numFmtId="4" fontId="46" fillId="0" borderId="3" xfId="0" applyNumberFormat="1" applyFont="1" applyFill="1" applyBorder="1" applyAlignment="1"/>
    <xf numFmtId="4" fontId="46" fillId="3" borderId="8" xfId="0" applyNumberFormat="1" applyFont="1" applyFill="1" applyBorder="1" applyAlignment="1"/>
    <xf numFmtId="4" fontId="46" fillId="3" borderId="9" xfId="0" applyNumberFormat="1" applyFont="1" applyFill="1" applyBorder="1" applyAlignment="1"/>
    <xf numFmtId="4" fontId="2" fillId="3" borderId="12" xfId="0" applyNumberFormat="1" applyFont="1" applyFill="1" applyBorder="1" applyAlignment="1">
      <alignment horizontal="center" vertical="center" wrapText="1"/>
    </xf>
    <xf numFmtId="4" fontId="2" fillId="3" borderId="15" xfId="0" applyNumberFormat="1" applyFont="1" applyFill="1" applyBorder="1" applyAlignment="1">
      <alignment horizontal="right" vertical="top" wrapText="1"/>
    </xf>
    <xf numFmtId="4" fontId="2" fillId="3" borderId="15" xfId="0" applyNumberFormat="1" applyFont="1" applyFill="1" applyBorder="1" applyAlignment="1">
      <alignment vertical="top" wrapText="1"/>
    </xf>
    <xf numFmtId="4" fontId="43" fillId="3" borderId="15" xfId="0" applyNumberFormat="1" applyFont="1" applyFill="1" applyBorder="1"/>
    <xf numFmtId="4" fontId="2" fillId="3" borderId="36" xfId="0" applyNumberFormat="1" applyFont="1" applyFill="1" applyBorder="1" applyAlignment="1">
      <alignment horizontal="right" vertical="top" wrapText="1"/>
    </xf>
    <xf numFmtId="4" fontId="2" fillId="3" borderId="37" xfId="0" applyNumberFormat="1" applyFont="1" applyFill="1" applyBorder="1" applyAlignment="1">
      <alignment horizontal="right" vertical="top" wrapText="1"/>
    </xf>
    <xf numFmtId="4" fontId="2" fillId="3" borderId="24" xfId="0" applyNumberFormat="1" applyFont="1" applyFill="1" applyBorder="1" applyAlignment="1">
      <alignment horizontal="right" vertical="top" wrapText="1"/>
    </xf>
    <xf numFmtId="4" fontId="2" fillId="3" borderId="25" xfId="0" applyNumberFormat="1" applyFont="1" applyFill="1" applyBorder="1" applyAlignment="1">
      <alignment horizontal="right" vertical="top" wrapText="1"/>
    </xf>
    <xf numFmtId="4" fontId="2" fillId="3" borderId="24" xfId="0" applyNumberFormat="1" applyFont="1" applyFill="1" applyBorder="1" applyAlignment="1">
      <alignment vertical="top" wrapText="1"/>
    </xf>
    <xf numFmtId="4" fontId="2" fillId="3" borderId="25" xfId="0" applyNumberFormat="1" applyFont="1" applyFill="1" applyBorder="1" applyAlignment="1">
      <alignment vertical="top" wrapText="1"/>
    </xf>
    <xf numFmtId="4" fontId="43" fillId="3" borderId="25" xfId="0" applyNumberFormat="1" applyFont="1" applyFill="1" applyBorder="1"/>
    <xf numFmtId="4" fontId="43" fillId="3" borderId="27" xfId="0" applyNumberFormat="1" applyFont="1" applyFill="1" applyBorder="1"/>
    <xf numFmtId="4" fontId="43" fillId="3" borderId="28" xfId="0" applyNumberFormat="1" applyFont="1" applyFill="1" applyBorder="1"/>
    <xf numFmtId="4" fontId="2" fillId="3" borderId="9" xfId="0" applyNumberFormat="1" applyFont="1" applyFill="1" applyBorder="1" applyAlignment="1">
      <alignment vertical="center" wrapText="1"/>
    </xf>
    <xf numFmtId="4" fontId="2" fillId="3" borderId="9" xfId="0" applyNumberFormat="1" applyFont="1" applyFill="1" applyBorder="1" applyAlignment="1">
      <alignment horizontal="center" vertical="center" wrapText="1"/>
    </xf>
    <xf numFmtId="4" fontId="2" fillId="3" borderId="75" xfId="0" applyNumberFormat="1" applyFont="1" applyFill="1" applyBorder="1" applyAlignment="1">
      <alignment horizontal="center" vertical="center" wrapText="1"/>
    </xf>
    <xf numFmtId="4" fontId="2" fillId="3" borderId="42" xfId="0" applyNumberFormat="1" applyFont="1" applyFill="1" applyBorder="1" applyAlignment="1">
      <alignment horizontal="right" vertical="top" wrapText="1"/>
    </xf>
    <xf numFmtId="4" fontId="2" fillId="3" borderId="76" xfId="0" applyNumberFormat="1" applyFont="1" applyFill="1" applyBorder="1" applyAlignment="1">
      <alignment horizontal="right" vertical="top" wrapText="1"/>
    </xf>
    <xf numFmtId="4" fontId="2" fillId="3" borderId="76" xfId="0" applyNumberFormat="1" applyFont="1" applyFill="1" applyBorder="1" applyAlignment="1">
      <alignment vertical="top" wrapText="1"/>
    </xf>
    <xf numFmtId="4" fontId="43" fillId="3" borderId="76" xfId="0" applyNumberFormat="1" applyFont="1" applyFill="1" applyBorder="1"/>
    <xf numFmtId="4" fontId="43" fillId="3" borderId="38" xfId="0" applyNumberFormat="1" applyFont="1" applyFill="1" applyBorder="1"/>
    <xf numFmtId="4" fontId="2" fillId="6" borderId="15" xfId="0" applyNumberFormat="1" applyFont="1" applyFill="1" applyBorder="1" applyAlignment="1">
      <alignment horizontal="center" vertical="center" wrapText="1"/>
    </xf>
    <xf numFmtId="4" fontId="2" fillId="6" borderId="15" xfId="0" applyNumberFormat="1" applyFont="1" applyFill="1" applyBorder="1" applyAlignment="1">
      <alignment horizontal="right" vertical="top" wrapText="1"/>
    </xf>
    <xf numFmtId="4" fontId="2" fillId="6" borderId="15" xfId="0" applyNumberFormat="1" applyFont="1" applyFill="1" applyBorder="1" applyAlignment="1">
      <alignment vertical="top" wrapText="1"/>
    </xf>
    <xf numFmtId="4" fontId="43" fillId="6" borderId="15" xfId="0" applyNumberFormat="1" applyFont="1" applyFill="1" applyBorder="1"/>
    <xf numFmtId="4" fontId="2" fillId="6" borderId="35" xfId="0" applyNumberFormat="1" applyFont="1" applyFill="1" applyBorder="1" applyAlignment="1">
      <alignment vertical="center" wrapText="1"/>
    </xf>
    <xf numFmtId="4" fontId="46" fillId="6" borderId="36" xfId="0" applyNumberFormat="1" applyFont="1" applyFill="1" applyBorder="1" applyAlignment="1"/>
    <xf numFmtId="4" fontId="46" fillId="6" borderId="37" xfId="0" applyNumberFormat="1" applyFont="1" applyFill="1" applyBorder="1" applyAlignment="1"/>
    <xf numFmtId="4" fontId="2" fillId="6" borderId="24" xfId="0" applyNumberFormat="1" applyFont="1" applyFill="1" applyBorder="1" applyAlignment="1">
      <alignment horizontal="center" vertical="center" wrapText="1"/>
    </xf>
    <xf numFmtId="4" fontId="2" fillId="6" borderId="25" xfId="0" applyNumberFormat="1" applyFont="1" applyFill="1" applyBorder="1" applyAlignment="1">
      <alignment horizontal="center" vertical="center" wrapText="1"/>
    </xf>
    <xf numFmtId="4" fontId="2" fillId="6" borderId="24" xfId="0" applyNumberFormat="1" applyFont="1" applyFill="1" applyBorder="1" applyAlignment="1">
      <alignment horizontal="right" vertical="top" wrapText="1"/>
    </xf>
    <xf numFmtId="4" fontId="2" fillId="6" borderId="25" xfId="0" applyNumberFormat="1" applyFont="1" applyFill="1" applyBorder="1" applyAlignment="1">
      <alignment horizontal="right" vertical="top" wrapText="1"/>
    </xf>
    <xf numFmtId="4" fontId="2" fillId="6" borderId="24" xfId="0" applyNumberFormat="1" applyFont="1" applyFill="1" applyBorder="1" applyAlignment="1">
      <alignment vertical="top" wrapText="1"/>
    </xf>
    <xf numFmtId="4" fontId="2" fillId="6" borderId="25" xfId="0" applyNumberFormat="1" applyFont="1" applyFill="1" applyBorder="1" applyAlignment="1">
      <alignment vertical="top" wrapText="1"/>
    </xf>
    <xf numFmtId="4" fontId="43" fillId="6" borderId="24" xfId="0" applyNumberFormat="1" applyFont="1" applyFill="1" applyBorder="1"/>
    <xf numFmtId="4" fontId="43" fillId="6" borderId="25" xfId="0" applyNumberFormat="1" applyFont="1" applyFill="1" applyBorder="1"/>
    <xf numFmtId="4" fontId="43" fillId="6" borderId="26" xfId="0" applyNumberFormat="1" applyFont="1" applyFill="1" applyBorder="1"/>
    <xf numFmtId="4" fontId="43" fillId="6" borderId="27" xfId="0" applyNumberFormat="1" applyFont="1" applyFill="1" applyBorder="1"/>
    <xf numFmtId="4" fontId="43" fillId="6" borderId="28" xfId="0" applyNumberFormat="1" applyFont="1" applyFill="1" applyBorder="1"/>
    <xf numFmtId="164" fontId="2" fillId="0" borderId="60" xfId="0" applyNumberFormat="1" applyFont="1" applyBorder="1" applyAlignment="1">
      <alignment vertical="center" wrapText="1"/>
    </xf>
    <xf numFmtId="164" fontId="2" fillId="0" borderId="19" xfId="0" applyNumberFormat="1" applyFont="1" applyBorder="1" applyAlignment="1">
      <alignment vertical="top" wrapText="1"/>
    </xf>
    <xf numFmtId="0" fontId="43" fillId="0" borderId="19" xfId="0" applyFont="1" applyBorder="1"/>
    <xf numFmtId="0" fontId="43" fillId="0" borderId="70" xfId="0" applyFont="1" applyBorder="1"/>
    <xf numFmtId="4" fontId="2" fillId="0" borderId="65" xfId="0" applyNumberFormat="1" applyFont="1" applyBorder="1" applyAlignment="1">
      <alignment horizontal="center" vertical="top" wrapText="1"/>
    </xf>
    <xf numFmtId="4" fontId="2" fillId="6" borderId="56" xfId="0" applyNumberFormat="1" applyFont="1" applyFill="1" applyBorder="1" applyAlignment="1">
      <alignment horizontal="right" vertical="top" wrapText="1"/>
    </xf>
    <xf numFmtId="4" fontId="2" fillId="0" borderId="67" xfId="0" applyNumberFormat="1" applyFont="1" applyBorder="1" applyAlignment="1">
      <alignment horizontal="right" vertical="top" wrapText="1"/>
    </xf>
    <xf numFmtId="4" fontId="2" fillId="0" borderId="19" xfId="0" applyNumberFormat="1" applyFont="1" applyBorder="1" applyAlignment="1">
      <alignment vertical="top" wrapText="1"/>
    </xf>
    <xf numFmtId="4" fontId="2" fillId="0" borderId="80" xfId="0" applyNumberFormat="1" applyFont="1" applyBorder="1" applyAlignment="1">
      <alignment vertical="top" wrapText="1"/>
    </xf>
    <xf numFmtId="4" fontId="2" fillId="6" borderId="56" xfId="0" applyNumberFormat="1" applyFont="1" applyFill="1" applyBorder="1" applyAlignment="1">
      <alignment vertical="top" wrapText="1"/>
    </xf>
    <xf numFmtId="4" fontId="2" fillId="0" borderId="81" xfId="0" applyNumberFormat="1" applyFont="1" applyBorder="1" applyAlignment="1">
      <alignment horizontal="center" vertical="top" wrapText="1"/>
    </xf>
    <xf numFmtId="4" fontId="2" fillId="0" borderId="20" xfId="0" applyNumberFormat="1" applyFont="1" applyBorder="1" applyAlignment="1">
      <alignment vertical="top" wrapText="1"/>
    </xf>
    <xf numFmtId="4" fontId="43" fillId="0" borderId="0" xfId="0" applyNumberFormat="1" applyFont="1" applyAlignment="1">
      <alignment vertical="top"/>
    </xf>
    <xf numFmtId="4" fontId="2" fillId="0" borderId="0" xfId="0" applyNumberFormat="1" applyFont="1" applyAlignment="1">
      <alignment vertical="top" wrapText="1"/>
    </xf>
    <xf numFmtId="4" fontId="17" fillId="0" borderId="0" xfId="0" applyNumberFormat="1" applyFont="1" applyAlignment="1">
      <alignment vertical="top" wrapText="1"/>
    </xf>
    <xf numFmtId="4" fontId="2" fillId="0" borderId="0" xfId="0" applyNumberFormat="1" applyFont="1" applyAlignment="1">
      <alignment horizontal="center" vertical="top" wrapText="1"/>
    </xf>
    <xf numFmtId="4" fontId="2" fillId="0" borderId="57" xfId="0" applyNumberFormat="1" applyFont="1" applyBorder="1" applyAlignment="1">
      <alignment vertical="top" wrapText="1"/>
    </xf>
    <xf numFmtId="4" fontId="2" fillId="0" borderId="73" xfId="0" applyNumberFormat="1" applyFont="1" applyBorder="1" applyAlignment="1">
      <alignment vertical="top" wrapText="1"/>
    </xf>
    <xf numFmtId="4" fontId="2" fillId="0" borderId="79" xfId="0" applyNumberFormat="1" applyFont="1" applyBorder="1" applyAlignment="1">
      <alignment vertical="top" wrapText="1"/>
    </xf>
    <xf numFmtId="4" fontId="2" fillId="6" borderId="35" xfId="0" applyNumberFormat="1" applyFont="1" applyFill="1" applyBorder="1" applyAlignment="1">
      <alignment vertical="top" wrapText="1"/>
    </xf>
    <xf numFmtId="4" fontId="46" fillId="6" borderId="36" xfId="0" applyNumberFormat="1" applyFont="1" applyFill="1" applyBorder="1" applyAlignment="1">
      <alignment vertical="top"/>
    </xf>
    <xf numFmtId="4" fontId="46" fillId="6" borderId="77" xfId="0" applyNumberFormat="1" applyFont="1" applyFill="1" applyBorder="1" applyAlignment="1">
      <alignment vertical="top"/>
    </xf>
    <xf numFmtId="4" fontId="2" fillId="3" borderId="35" xfId="0" applyNumberFormat="1" applyFont="1" applyFill="1" applyBorder="1" applyAlignment="1">
      <alignment vertical="top" wrapText="1"/>
    </xf>
    <xf numFmtId="4" fontId="46" fillId="3" borderId="36" xfId="0" applyNumberFormat="1" applyFont="1" applyFill="1" applyBorder="1" applyAlignment="1">
      <alignment vertical="top"/>
    </xf>
    <xf numFmtId="4" fontId="46" fillId="3" borderId="37" xfId="0" applyNumberFormat="1" applyFont="1" applyFill="1" applyBorder="1" applyAlignment="1">
      <alignment vertical="top"/>
    </xf>
    <xf numFmtId="4" fontId="46" fillId="0" borderId="10" xfId="0" applyNumberFormat="1" applyFont="1" applyBorder="1" applyAlignment="1">
      <alignment vertical="top"/>
    </xf>
    <xf numFmtId="4" fontId="46" fillId="0" borderId="65" xfId="0" applyNumberFormat="1" applyFont="1" applyBorder="1" applyAlignment="1">
      <alignment vertical="top"/>
    </xf>
    <xf numFmtId="4" fontId="2" fillId="6" borderId="24" xfId="0" applyNumberFormat="1" applyFont="1" applyFill="1" applyBorder="1" applyAlignment="1">
      <alignment horizontal="center" vertical="top" wrapText="1"/>
    </xf>
    <xf numFmtId="4" fontId="2" fillId="6" borderId="15" xfId="0" applyNumberFormat="1" applyFont="1" applyFill="1" applyBorder="1" applyAlignment="1">
      <alignment horizontal="center" vertical="top" wrapText="1"/>
    </xf>
    <xf numFmtId="4" fontId="2" fillId="6" borderId="56" xfId="0" applyNumberFormat="1" applyFont="1" applyFill="1" applyBorder="1" applyAlignment="1">
      <alignment horizontal="center" vertical="top" wrapText="1"/>
    </xf>
    <xf numFmtId="4" fontId="2" fillId="3" borderId="24" xfId="0" applyNumberFormat="1" applyFont="1" applyFill="1" applyBorder="1" applyAlignment="1">
      <alignment horizontal="center" vertical="top" wrapText="1"/>
    </xf>
    <xf numFmtId="4" fontId="2" fillId="3" borderId="15" xfId="0" applyNumberFormat="1" applyFont="1" applyFill="1" applyBorder="1" applyAlignment="1">
      <alignment horizontal="center" vertical="top" wrapText="1"/>
    </xf>
    <xf numFmtId="4" fontId="2" fillId="3" borderId="25" xfId="0" applyNumberFormat="1" applyFont="1" applyFill="1" applyBorder="1" applyAlignment="1">
      <alignment horizontal="center" vertical="top" wrapText="1"/>
    </xf>
    <xf numFmtId="4" fontId="2" fillId="0" borderId="60" xfId="0" applyNumberFormat="1" applyFont="1" applyBorder="1" applyAlignment="1">
      <alignment horizontal="center" vertical="top" wrapText="1"/>
    </xf>
    <xf numFmtId="4" fontId="43" fillId="0" borderId="19" xfId="0" applyNumberFormat="1" applyFont="1" applyBorder="1" applyAlignment="1">
      <alignment vertical="top"/>
    </xf>
    <xf numFmtId="4" fontId="43" fillId="0" borderId="20" xfId="0" applyNumberFormat="1" applyFont="1" applyBorder="1" applyAlignment="1">
      <alignment vertical="top"/>
    </xf>
    <xf numFmtId="4" fontId="43" fillId="6" borderId="24" xfId="0" applyNumberFormat="1" applyFont="1" applyFill="1" applyBorder="1" applyAlignment="1">
      <alignment vertical="top"/>
    </xf>
    <xf numFmtId="4" fontId="43" fillId="6" borderId="15" xfId="0" applyNumberFormat="1" applyFont="1" applyFill="1" applyBorder="1" applyAlignment="1">
      <alignment vertical="top"/>
    </xf>
    <xf numFmtId="4" fontId="43" fillId="6" borderId="56" xfId="0" applyNumberFormat="1" applyFont="1" applyFill="1" applyBorder="1" applyAlignment="1">
      <alignment vertical="top"/>
    </xf>
    <xf numFmtId="4" fontId="43" fillId="3" borderId="24" xfId="0" applyNumberFormat="1" applyFont="1" applyFill="1" applyBorder="1" applyAlignment="1">
      <alignment vertical="top"/>
    </xf>
    <xf numFmtId="4" fontId="43" fillId="3" borderId="15" xfId="0" applyNumberFormat="1" applyFont="1" applyFill="1" applyBorder="1" applyAlignment="1">
      <alignment vertical="top"/>
    </xf>
    <xf numFmtId="4" fontId="43" fillId="3" borderId="25" xfId="0" applyNumberFormat="1" applyFont="1" applyFill="1" applyBorder="1" applyAlignment="1">
      <alignment vertical="top"/>
    </xf>
    <xf numFmtId="4" fontId="43" fillId="0" borderId="70" xfId="0" applyNumberFormat="1" applyFont="1" applyBorder="1" applyAlignment="1">
      <alignment vertical="top"/>
    </xf>
    <xf numFmtId="4" fontId="43" fillId="0" borderId="72" xfId="0" applyNumberFormat="1" applyFont="1" applyBorder="1" applyAlignment="1">
      <alignment vertical="top"/>
    </xf>
    <xf numFmtId="4" fontId="43" fillId="6" borderId="26" xfId="0" applyNumberFormat="1" applyFont="1" applyFill="1" applyBorder="1" applyAlignment="1">
      <alignment vertical="top"/>
    </xf>
    <xf numFmtId="4" fontId="43" fillId="6" borderId="27" xfId="0" applyNumberFormat="1" applyFont="1" applyFill="1" applyBorder="1" applyAlignment="1">
      <alignment vertical="top"/>
    </xf>
    <xf numFmtId="4" fontId="43" fillId="6" borderId="78" xfId="0" applyNumberFormat="1" applyFont="1" applyFill="1" applyBorder="1" applyAlignment="1">
      <alignment vertical="top"/>
    </xf>
    <xf numFmtId="4" fontId="43" fillId="3" borderId="26" xfId="0" applyNumberFormat="1" applyFont="1" applyFill="1" applyBorder="1" applyAlignment="1">
      <alignment vertical="top"/>
    </xf>
    <xf numFmtId="4" fontId="43" fillId="3" borderId="27" xfId="0" applyNumberFormat="1" applyFont="1" applyFill="1" applyBorder="1" applyAlignment="1">
      <alignment vertical="top"/>
    </xf>
    <xf numFmtId="4" fontId="43" fillId="3" borderId="28" xfId="0" applyNumberFormat="1" applyFont="1" applyFill="1" applyBorder="1" applyAlignment="1">
      <alignment vertical="top"/>
    </xf>
    <xf numFmtId="4" fontId="46" fillId="0" borderId="64" xfId="0" applyNumberFormat="1" applyFont="1" applyBorder="1" applyAlignment="1">
      <alignment vertical="top" wrapText="1"/>
    </xf>
    <xf numFmtId="4" fontId="43" fillId="0" borderId="19" xfId="0" applyNumberFormat="1" applyFont="1" applyBorder="1" applyAlignment="1">
      <alignment vertical="top" wrapText="1"/>
    </xf>
    <xf numFmtId="4" fontId="43" fillId="0" borderId="70" xfId="0" applyNumberFormat="1" applyFont="1" applyBorder="1" applyAlignment="1">
      <alignment vertical="top" wrapText="1"/>
    </xf>
    <xf numFmtId="4" fontId="43" fillId="0" borderId="0" xfId="0" applyNumberFormat="1" applyFont="1" applyAlignment="1">
      <alignment vertical="top" wrapText="1"/>
    </xf>
    <xf numFmtId="4" fontId="2" fillId="0" borderId="82" xfId="0" applyNumberFormat="1" applyFont="1" applyBorder="1" applyAlignment="1">
      <alignment horizontal="left" vertical="top" wrapText="1"/>
    </xf>
    <xf numFmtId="4" fontId="2" fillId="0" borderId="83" xfId="0" applyNumberFormat="1" applyFont="1" applyBorder="1" applyAlignment="1">
      <alignment horizontal="left" vertical="top" wrapText="1"/>
    </xf>
    <xf numFmtId="4" fontId="2" fillId="0" borderId="84" xfId="0" applyNumberFormat="1" applyFont="1" applyBorder="1" applyAlignment="1">
      <alignment horizontal="left" vertical="top" wrapText="1"/>
    </xf>
    <xf numFmtId="4" fontId="2" fillId="0" borderId="12" xfId="0" applyNumberFormat="1" applyFont="1" applyBorder="1" applyAlignment="1">
      <alignment horizontal="center" vertical="top" wrapText="1"/>
    </xf>
    <xf numFmtId="4" fontId="2" fillId="0" borderId="67" xfId="0" applyNumberFormat="1" applyFont="1" applyBorder="1" applyAlignment="1">
      <alignment horizontal="center" vertical="top" wrapText="1"/>
    </xf>
    <xf numFmtId="4" fontId="2" fillId="0" borderId="57" xfId="0" applyNumberFormat="1" applyFont="1" applyBorder="1" applyAlignment="1">
      <alignment horizontal="right" vertical="top" wrapText="1"/>
    </xf>
    <xf numFmtId="4" fontId="2" fillId="0" borderId="79" xfId="0" applyNumberFormat="1" applyFont="1" applyBorder="1" applyAlignment="1">
      <alignment horizontal="center" vertical="top" wrapText="1"/>
    </xf>
    <xf numFmtId="4" fontId="2" fillId="0" borderId="66" xfId="0" applyNumberFormat="1" applyFont="1" applyBorder="1" applyAlignment="1">
      <alignment horizontal="right" vertical="top" wrapText="1"/>
    </xf>
    <xf numFmtId="4" fontId="2" fillId="0" borderId="64" xfId="0" applyNumberFormat="1" applyFont="1" applyBorder="1" applyAlignment="1">
      <alignment horizontal="right" vertical="top" wrapText="1"/>
    </xf>
    <xf numFmtId="4" fontId="2" fillId="0" borderId="85" xfId="0" applyNumberFormat="1" applyFont="1" applyBorder="1" applyAlignment="1">
      <alignment vertical="top" wrapText="1"/>
    </xf>
    <xf numFmtId="4" fontId="2" fillId="0" borderId="86" xfId="0" applyNumberFormat="1" applyFont="1" applyBorder="1" applyAlignment="1">
      <alignment horizontal="right" vertical="top" wrapText="1"/>
    </xf>
    <xf numFmtId="166" fontId="34" fillId="0" borderId="0" xfId="0" applyNumberFormat="1" applyFont="1" applyAlignment="1">
      <alignment vertical="top"/>
    </xf>
    <xf numFmtId="0" fontId="34" fillId="0" borderId="0" xfId="0" applyFont="1" applyAlignment="1">
      <alignment vertical="top"/>
    </xf>
    <xf numFmtId="166" fontId="34" fillId="0" borderId="0" xfId="0" applyNumberFormat="1" applyFont="1"/>
    <xf numFmtId="0" fontId="43" fillId="0" borderId="0" xfId="0" applyFont="1" applyFill="1" applyAlignment="1">
      <alignment horizontal="center" vertical="top" wrapText="1"/>
    </xf>
    <xf numFmtId="164" fontId="2" fillId="0" borderId="74" xfId="0" applyNumberFormat="1" applyFont="1" applyFill="1" applyBorder="1" applyAlignment="1">
      <alignment horizontal="center" vertical="top" wrapText="1"/>
    </xf>
    <xf numFmtId="0" fontId="46" fillId="0" borderId="53" xfId="0" applyFont="1" applyFill="1" applyBorder="1" applyAlignment="1">
      <alignment horizontal="center" vertical="top" wrapText="1"/>
    </xf>
    <xf numFmtId="164" fontId="2" fillId="0" borderId="54" xfId="0" applyNumberFormat="1" applyFont="1" applyFill="1" applyBorder="1" applyAlignment="1">
      <alignment horizontal="center" vertical="top" wrapText="1"/>
    </xf>
    <xf numFmtId="0" fontId="43" fillId="0" borderId="56" xfId="0" applyFont="1" applyFill="1" applyBorder="1" applyAlignment="1">
      <alignment horizontal="center" vertical="top" wrapText="1"/>
    </xf>
    <xf numFmtId="0" fontId="43" fillId="0" borderId="0" xfId="0" applyFont="1" applyFill="1" applyBorder="1" applyAlignment="1">
      <alignment horizontal="center" vertical="top" wrapText="1"/>
    </xf>
    <xf numFmtId="0" fontId="43" fillId="0" borderId="71" xfId="0" applyFont="1" applyFill="1" applyBorder="1" applyAlignment="1">
      <alignment horizontal="center" vertical="top" wrapText="1"/>
    </xf>
    <xf numFmtId="166" fontId="0" fillId="0" borderId="0" xfId="0" applyNumberFormat="1" applyAlignment="1">
      <alignment horizontal="center" vertical="top" wrapText="1"/>
    </xf>
    <xf numFmtId="164" fontId="2" fillId="2" borderId="0" xfId="0" applyNumberFormat="1" applyFont="1" applyFill="1" applyAlignment="1"/>
    <xf numFmtId="0" fontId="43" fillId="2" borderId="0" xfId="0" applyFont="1" applyFill="1" applyAlignment="1"/>
    <xf numFmtId="164" fontId="2" fillId="2" borderId="0" xfId="0" applyNumberFormat="1" applyFont="1" applyFill="1" applyAlignment="1">
      <alignment vertical="top"/>
    </xf>
    <xf numFmtId="0" fontId="43" fillId="2" borderId="0" xfId="0" applyFont="1" applyFill="1" applyAlignment="1">
      <alignment horizontal="center" vertical="top" wrapText="1"/>
    </xf>
    <xf numFmtId="166" fontId="34" fillId="0" borderId="0" xfId="0" applyNumberFormat="1" applyFont="1" applyAlignment="1">
      <alignment horizontal="center" vertical="center" wrapText="1"/>
    </xf>
    <xf numFmtId="0" fontId="34" fillId="0" borderId="0" xfId="0" applyFont="1" applyAlignment="1">
      <alignment horizontal="center" vertical="center" wrapText="1"/>
    </xf>
    <xf numFmtId="0" fontId="41" fillId="10" borderId="29" xfId="0" applyFont="1" applyFill="1" applyBorder="1" applyAlignment="1" applyProtection="1">
      <alignment vertical="center" wrapText="1"/>
    </xf>
    <xf numFmtId="0" fontId="41" fillId="11" borderId="29" xfId="0" applyFont="1" applyFill="1" applyBorder="1" applyAlignment="1" applyProtection="1">
      <alignment vertical="center" wrapText="1"/>
    </xf>
    <xf numFmtId="0" fontId="42" fillId="11" borderId="29" xfId="0" applyFont="1" applyFill="1" applyBorder="1" applyAlignment="1" applyProtection="1">
      <alignment vertical="center" wrapText="1"/>
    </xf>
    <xf numFmtId="0" fontId="7" fillId="12" borderId="29" xfId="0" applyFont="1" applyFill="1" applyBorder="1" applyAlignment="1" applyProtection="1">
      <alignment vertical="center" wrapText="1"/>
    </xf>
    <xf numFmtId="0" fontId="42" fillId="10" borderId="29" xfId="0" applyFont="1" applyFill="1" applyBorder="1" applyAlignment="1" applyProtection="1">
      <alignment vertical="center" wrapText="1"/>
    </xf>
    <xf numFmtId="166" fontId="52" fillId="0" borderId="0" xfId="0" applyNumberFormat="1" applyFont="1" applyAlignment="1" applyProtection="1">
      <alignment horizontal="center" vertical="center" wrapText="1"/>
    </xf>
    <xf numFmtId="166" fontId="40" fillId="10" borderId="15" xfId="0" applyNumberFormat="1" applyFont="1" applyFill="1" applyBorder="1" applyAlignment="1" applyProtection="1">
      <alignment horizontal="center" vertical="center" wrapText="1"/>
    </xf>
    <xf numFmtId="166" fontId="13" fillId="10" borderId="15" xfId="0" applyNumberFormat="1" applyFont="1" applyFill="1" applyBorder="1" applyAlignment="1" applyProtection="1">
      <alignment horizontal="center" vertical="center" wrapText="1"/>
    </xf>
    <xf numFmtId="166" fontId="39" fillId="10" borderId="15" xfId="0" applyNumberFormat="1" applyFont="1" applyFill="1" applyBorder="1" applyAlignment="1" applyProtection="1">
      <alignment vertical="center" wrapText="1"/>
    </xf>
    <xf numFmtId="166" fontId="16" fillId="10" borderId="15" xfId="0" applyNumberFormat="1" applyFont="1" applyFill="1" applyBorder="1" applyAlignment="1" applyProtection="1">
      <alignment vertical="center" wrapText="1"/>
    </xf>
    <xf numFmtId="166" fontId="40" fillId="10" borderId="15" xfId="0" applyNumberFormat="1" applyFont="1" applyFill="1" applyBorder="1" applyAlignment="1" applyProtection="1">
      <alignment vertical="center" wrapText="1"/>
    </xf>
    <xf numFmtId="166" fontId="13" fillId="10" borderId="15" xfId="0" applyNumberFormat="1" applyFont="1" applyFill="1" applyBorder="1" applyAlignment="1" applyProtection="1">
      <alignment vertical="center" wrapText="1"/>
    </xf>
    <xf numFmtId="166" fontId="16" fillId="10" borderId="15" xfId="0" applyNumberFormat="1" applyFont="1" applyFill="1" applyBorder="1" applyAlignment="1" applyProtection="1">
      <alignment horizontal="right" vertical="center" wrapText="1"/>
    </xf>
    <xf numFmtId="0" fontId="51" fillId="0" borderId="0" xfId="0" applyFont="1" applyProtection="1"/>
    <xf numFmtId="166" fontId="52" fillId="0" borderId="0" xfId="0" applyNumberFormat="1" applyFont="1" applyAlignment="1" applyProtection="1">
      <alignment vertical="center" wrapText="1"/>
    </xf>
    <xf numFmtId="166" fontId="39" fillId="10" borderId="15" xfId="0" applyNumberFormat="1" applyFont="1" applyFill="1" applyBorder="1" applyAlignment="1" applyProtection="1">
      <alignment horizontal="right" vertical="center" wrapText="1"/>
    </xf>
    <xf numFmtId="166" fontId="40" fillId="10" borderId="15" xfId="0" applyNumberFormat="1" applyFont="1" applyFill="1" applyBorder="1" applyAlignment="1" applyProtection="1">
      <alignment horizontal="right" vertical="center" wrapText="1"/>
    </xf>
    <xf numFmtId="166" fontId="13" fillId="10" borderId="15" xfId="0" applyNumberFormat="1" applyFont="1" applyFill="1" applyBorder="1" applyAlignment="1" applyProtection="1">
      <alignment horizontal="right" vertical="center" wrapText="1"/>
    </xf>
    <xf numFmtId="166" fontId="52" fillId="0" borderId="0" xfId="0" applyNumberFormat="1" applyFont="1" applyFill="1" applyAlignment="1" applyProtection="1">
      <alignment horizontal="center" vertical="center" wrapText="1"/>
    </xf>
    <xf numFmtId="166" fontId="60" fillId="10" borderId="15" xfId="0" applyNumberFormat="1" applyFont="1" applyFill="1" applyBorder="1" applyAlignment="1" applyProtection="1">
      <alignment horizontal="center" vertical="top" wrapText="1"/>
    </xf>
    <xf numFmtId="164" fontId="5" fillId="10" borderId="15" xfId="0" applyNumberFormat="1" applyFont="1" applyFill="1" applyBorder="1" applyAlignment="1" applyProtection="1">
      <alignment horizontal="left" vertical="top" wrapText="1"/>
    </xf>
    <xf numFmtId="166" fontId="0" fillId="10" borderId="15" xfId="0" applyNumberFormat="1" applyFill="1" applyBorder="1" applyAlignment="1" applyProtection="1">
      <alignment vertical="top"/>
    </xf>
    <xf numFmtId="166" fontId="13" fillId="10" borderId="15" xfId="0" applyNumberFormat="1" applyFont="1" applyFill="1" applyBorder="1" applyAlignment="1" applyProtection="1">
      <alignment horizontal="right" vertical="top" wrapText="1"/>
    </xf>
    <xf numFmtId="164" fontId="20" fillId="10" borderId="56" xfId="0" applyNumberFormat="1" applyFont="1" applyFill="1" applyBorder="1" applyAlignment="1" applyProtection="1">
      <alignment vertical="top" wrapText="1"/>
    </xf>
    <xf numFmtId="164" fontId="20" fillId="10" borderId="87" xfId="0" applyNumberFormat="1" applyFont="1" applyFill="1" applyBorder="1" applyAlignment="1" applyProtection="1">
      <alignment vertical="top" wrapText="1"/>
    </xf>
    <xf numFmtId="164" fontId="20" fillId="10" borderId="76" xfId="0" applyNumberFormat="1" applyFont="1" applyFill="1" applyBorder="1" applyAlignment="1" applyProtection="1">
      <alignment vertical="top" wrapText="1"/>
    </xf>
    <xf numFmtId="164" fontId="20" fillId="10" borderId="15" xfId="0" applyNumberFormat="1" applyFont="1" applyFill="1" applyBorder="1" applyAlignment="1" applyProtection="1">
      <alignment horizontal="left" vertical="top" wrapText="1"/>
    </xf>
    <xf numFmtId="2" fontId="51" fillId="0" borderId="0" xfId="0" applyNumberFormat="1" applyFont="1" applyAlignment="1" applyProtection="1">
      <alignment vertical="top"/>
    </xf>
    <xf numFmtId="164" fontId="61" fillId="10" borderId="15" xfId="0" applyNumberFormat="1" applyFont="1" applyFill="1" applyBorder="1" applyAlignment="1" applyProtection="1">
      <alignment horizontal="left" wrapText="1"/>
    </xf>
    <xf numFmtId="166" fontId="60" fillId="10" borderId="15" xfId="0" applyNumberFormat="1" applyFont="1" applyFill="1" applyBorder="1" applyAlignment="1" applyProtection="1">
      <alignment horizontal="right"/>
    </xf>
    <xf numFmtId="166" fontId="40" fillId="10" borderId="15" xfId="0" applyNumberFormat="1" applyFont="1" applyFill="1" applyBorder="1" applyAlignment="1" applyProtection="1">
      <alignment horizontal="right" vertical="top" wrapText="1"/>
    </xf>
    <xf numFmtId="164" fontId="62" fillId="10" borderId="56" xfId="0" applyNumberFormat="1" applyFont="1" applyFill="1" applyBorder="1" applyAlignment="1" applyProtection="1">
      <alignment wrapText="1"/>
    </xf>
    <xf numFmtId="164" fontId="62" fillId="10" borderId="87" xfId="0" applyNumberFormat="1" applyFont="1" applyFill="1" applyBorder="1" applyAlignment="1" applyProtection="1">
      <alignment horizontal="right" wrapText="1"/>
    </xf>
    <xf numFmtId="164" fontId="62" fillId="10" borderId="15" xfId="0" applyNumberFormat="1" applyFont="1" applyFill="1" applyBorder="1" applyAlignment="1" applyProtection="1">
      <alignment horizontal="left" wrapText="1"/>
    </xf>
    <xf numFmtId="166" fontId="55" fillId="0" borderId="0" xfId="0" applyNumberFormat="1" applyFont="1" applyAlignment="1" applyProtection="1">
      <alignment horizontal="center" vertical="center" wrapText="1"/>
    </xf>
    <xf numFmtId="166" fontId="52" fillId="0" borderId="0" xfId="0" applyNumberFormat="1" applyFont="1" applyFill="1" applyAlignment="1" applyProtection="1">
      <alignment vertical="center" wrapText="1"/>
    </xf>
    <xf numFmtId="0" fontId="51" fillId="0" borderId="0" xfId="0" applyFont="1" applyFill="1" applyProtection="1"/>
    <xf numFmtId="166" fontId="0" fillId="10" borderId="15" xfId="0" applyNumberFormat="1" applyFill="1" applyBorder="1" applyAlignment="1" applyProtection="1">
      <alignment horizontal="center" vertical="top" wrapText="1"/>
    </xf>
    <xf numFmtId="0" fontId="34" fillId="0" borderId="0" xfId="0" applyFont="1" applyAlignment="1" applyProtection="1">
      <alignment vertical="top"/>
    </xf>
    <xf numFmtId="166" fontId="34" fillId="0" borderId="0" xfId="0" applyNumberFormat="1" applyFont="1" applyAlignment="1" applyProtection="1">
      <alignment vertical="top"/>
    </xf>
    <xf numFmtId="166" fontId="56" fillId="0" borderId="0" xfId="0" applyNumberFormat="1" applyFont="1" applyAlignment="1" applyProtection="1">
      <alignment vertical="top"/>
    </xf>
    <xf numFmtId="166" fontId="34" fillId="10" borderId="15" xfId="0" applyNumberFormat="1" applyFont="1" applyFill="1" applyBorder="1" applyAlignment="1" applyProtection="1">
      <alignment horizontal="center" vertical="center" wrapText="1"/>
    </xf>
    <xf numFmtId="0" fontId="33" fillId="10" borderId="15" xfId="0" applyFont="1" applyFill="1" applyBorder="1" applyAlignment="1" applyProtection="1">
      <alignment vertical="top"/>
    </xf>
    <xf numFmtId="166" fontId="33" fillId="10" borderId="15" xfId="0" applyNumberFormat="1" applyFont="1" applyFill="1" applyBorder="1" applyAlignment="1" applyProtection="1">
      <alignment vertical="top"/>
    </xf>
    <xf numFmtId="166" fontId="33" fillId="10" borderId="15" xfId="0" applyNumberFormat="1" applyFont="1" applyFill="1" applyBorder="1" applyAlignment="1" applyProtection="1">
      <alignment vertical="top" wrapText="1"/>
    </xf>
    <xf numFmtId="0" fontId="34" fillId="10" borderId="56" xfId="0" applyFont="1" applyFill="1" applyBorder="1" applyAlignment="1" applyProtection="1">
      <alignment vertical="top"/>
    </xf>
    <xf numFmtId="0" fontId="34" fillId="10" borderId="87" xfId="0" applyFont="1" applyFill="1" applyBorder="1" applyAlignment="1" applyProtection="1">
      <alignment vertical="top"/>
    </xf>
    <xf numFmtId="0" fontId="34" fillId="10" borderId="76" xfId="0" applyFont="1" applyFill="1" applyBorder="1" applyAlignment="1" applyProtection="1">
      <alignment vertical="top"/>
    </xf>
    <xf numFmtId="0" fontId="34" fillId="10" borderId="15" xfId="0" applyFont="1" applyFill="1" applyBorder="1" applyAlignment="1" applyProtection="1">
      <alignment horizontal="right" vertical="top"/>
    </xf>
    <xf numFmtId="166" fontId="34" fillId="10" borderId="15" xfId="0" applyNumberFormat="1" applyFont="1" applyFill="1" applyBorder="1" applyAlignment="1" applyProtection="1">
      <alignment vertical="top"/>
    </xf>
    <xf numFmtId="0" fontId="54" fillId="0" borderId="0" xfId="0" applyFont="1" applyAlignment="1" applyProtection="1">
      <protection locked="0"/>
    </xf>
    <xf numFmtId="166" fontId="13" fillId="10" borderId="15" xfId="0" applyNumberFormat="1" applyFont="1" applyFill="1" applyBorder="1" applyAlignment="1" applyProtection="1">
      <alignment horizontal="center" vertical="center" wrapText="1"/>
      <protection locked="0"/>
    </xf>
    <xf numFmtId="166" fontId="40" fillId="10" borderId="15" xfId="0" applyNumberFormat="1" applyFont="1" applyFill="1" applyBorder="1" applyAlignment="1" applyProtection="1">
      <alignment horizontal="center" vertical="center" wrapText="1"/>
      <protection locked="0"/>
    </xf>
    <xf numFmtId="166" fontId="40" fillId="11" borderId="0" xfId="0" applyNumberFormat="1" applyFont="1" applyFill="1" applyAlignment="1" applyProtection="1">
      <alignment vertical="center" wrapText="1"/>
    </xf>
    <xf numFmtId="166" fontId="13" fillId="11" borderId="0" xfId="0" applyNumberFormat="1" applyFont="1" applyFill="1" applyAlignment="1" applyProtection="1">
      <alignment vertical="center" wrapText="1"/>
    </xf>
    <xf numFmtId="0" fontId="0" fillId="0" borderId="0" xfId="0" applyAlignment="1" applyProtection="1">
      <alignment vertical="center"/>
    </xf>
    <xf numFmtId="166" fontId="40" fillId="11" borderId="15" xfId="0" applyNumberFormat="1" applyFont="1" applyFill="1" applyBorder="1" applyAlignment="1" applyProtection="1">
      <alignment horizontal="center" vertical="center" wrapText="1"/>
    </xf>
    <xf numFmtId="166" fontId="13" fillId="11" borderId="15" xfId="0" applyNumberFormat="1" applyFont="1" applyFill="1" applyBorder="1" applyAlignment="1" applyProtection="1">
      <alignment horizontal="center" vertical="center" wrapText="1"/>
    </xf>
    <xf numFmtId="166" fontId="39" fillId="11" borderId="15" xfId="0" applyNumberFormat="1" applyFont="1" applyFill="1" applyBorder="1" applyAlignment="1" applyProtection="1">
      <alignment vertical="center" wrapText="1"/>
    </xf>
    <xf numFmtId="166" fontId="16" fillId="11" borderId="15" xfId="0" applyNumberFormat="1" applyFont="1" applyFill="1" applyBorder="1" applyAlignment="1" applyProtection="1">
      <alignment horizontal="right" vertical="center" wrapText="1"/>
    </xf>
    <xf numFmtId="166" fontId="13" fillId="11" borderId="15" xfId="0" applyNumberFormat="1" applyFont="1" applyFill="1" applyBorder="1" applyAlignment="1" applyProtection="1">
      <alignment vertical="center" wrapText="1"/>
    </xf>
    <xf numFmtId="166" fontId="13" fillId="11" borderId="15" xfId="0" applyNumberFormat="1" applyFont="1" applyFill="1" applyBorder="1" applyAlignment="1" applyProtection="1">
      <alignment horizontal="right" vertical="center" wrapText="1"/>
    </xf>
    <xf numFmtId="166" fontId="13" fillId="12" borderId="15" xfId="0" applyNumberFormat="1" applyFont="1" applyFill="1" applyBorder="1" applyAlignment="1" applyProtection="1">
      <alignment vertical="center" wrapText="1"/>
    </xf>
    <xf numFmtId="166" fontId="13" fillId="12" borderId="76" xfId="0" applyNumberFormat="1" applyFont="1" applyFill="1" applyBorder="1" applyAlignment="1" applyProtection="1">
      <alignment horizontal="right" vertical="center" wrapText="1"/>
    </xf>
    <xf numFmtId="166" fontId="13" fillId="12" borderId="15" xfId="0" applyNumberFormat="1" applyFont="1" applyFill="1" applyBorder="1" applyAlignment="1" applyProtection="1">
      <alignment horizontal="right" vertical="center" wrapText="1"/>
    </xf>
    <xf numFmtId="166" fontId="59" fillId="12" borderId="0" xfId="0" applyNumberFormat="1" applyFont="1" applyFill="1" applyAlignment="1" applyProtection="1">
      <alignment horizontal="right" vertical="center" wrapText="1"/>
    </xf>
    <xf numFmtId="166" fontId="59" fillId="12" borderId="15" xfId="0" applyNumberFormat="1" applyFont="1" applyFill="1" applyBorder="1" applyAlignment="1" applyProtection="1">
      <alignment vertical="center" wrapText="1"/>
    </xf>
    <xf numFmtId="166" fontId="59" fillId="12" borderId="0" xfId="0" applyNumberFormat="1" applyFont="1" applyFill="1" applyAlignment="1" applyProtection="1">
      <alignment vertical="center" wrapText="1"/>
    </xf>
    <xf numFmtId="166" fontId="40" fillId="0" borderId="0" xfId="0" applyNumberFormat="1" applyFont="1" applyAlignment="1" applyProtection="1">
      <alignment vertical="center" wrapText="1"/>
    </xf>
    <xf numFmtId="166" fontId="13" fillId="0" borderId="0" xfId="0" applyNumberFormat="1" applyFont="1" applyAlignment="1" applyProtection="1">
      <alignment vertical="center" wrapText="1"/>
    </xf>
    <xf numFmtId="166" fontId="40" fillId="0" borderId="15" xfId="0" applyNumberFormat="1" applyFont="1" applyBorder="1" applyAlignment="1" applyProtection="1">
      <alignment vertical="center" wrapText="1"/>
    </xf>
    <xf numFmtId="166" fontId="13" fillId="0" borderId="0" xfId="0" applyNumberFormat="1" applyFont="1" applyAlignment="1" applyProtection="1">
      <alignment wrapText="1"/>
    </xf>
    <xf numFmtId="0" fontId="42" fillId="0" borderId="15" xfId="0" applyFont="1" applyBorder="1" applyAlignment="1" applyProtection="1">
      <alignment vertical="center" wrapText="1"/>
    </xf>
    <xf numFmtId="166" fontId="13" fillId="11" borderId="0" xfId="0" applyNumberFormat="1" applyFont="1" applyFill="1" applyBorder="1" applyAlignment="1" applyProtection="1">
      <alignment horizontal="right" vertical="center" wrapText="1"/>
    </xf>
    <xf numFmtId="4" fontId="13" fillId="11" borderId="15" xfId="0" applyNumberFormat="1" applyFont="1" applyFill="1" applyBorder="1" applyAlignment="1" applyProtection="1">
      <alignment vertical="center" wrapText="1"/>
    </xf>
    <xf numFmtId="0" fontId="0" fillId="0" borderId="88" xfId="0" applyBorder="1" applyAlignment="1" applyProtection="1"/>
    <xf numFmtId="0" fontId="0" fillId="0" borderId="88" xfId="0" applyBorder="1" applyAlignment="1" applyProtection="1">
      <alignment horizontal="center"/>
    </xf>
    <xf numFmtId="166" fontId="0" fillId="0" borderId="15" xfId="0" applyNumberFormat="1" applyBorder="1" applyAlignment="1" applyProtection="1">
      <alignment horizontal="center" vertical="top" wrapText="1"/>
    </xf>
    <xf numFmtId="166" fontId="0" fillId="0" borderId="0" xfId="0" applyNumberFormat="1" applyAlignment="1" applyProtection="1">
      <alignment horizontal="center" vertical="top" wrapText="1"/>
    </xf>
    <xf numFmtId="164" fontId="5" fillId="0" borderId="15" xfId="0" applyNumberFormat="1" applyFont="1" applyBorder="1" applyAlignment="1" applyProtection="1">
      <alignment horizontal="left" wrapText="1"/>
    </xf>
    <xf numFmtId="166" fontId="0" fillId="0" borderId="15" xfId="0" applyNumberFormat="1" applyBorder="1" applyProtection="1"/>
    <xf numFmtId="166" fontId="13" fillId="0" borderId="15" xfId="0" applyNumberFormat="1" applyFont="1" applyBorder="1" applyAlignment="1" applyProtection="1">
      <alignment horizontal="right" vertical="center" wrapText="1"/>
    </xf>
    <xf numFmtId="164" fontId="20" fillId="0" borderId="56" xfId="0" applyNumberFormat="1" applyFont="1" applyBorder="1" applyAlignment="1" applyProtection="1">
      <alignment wrapText="1"/>
    </xf>
    <xf numFmtId="164" fontId="20" fillId="0" borderId="87" xfId="0" applyNumberFormat="1" applyFont="1" applyBorder="1" applyAlignment="1" applyProtection="1">
      <alignment wrapText="1"/>
    </xf>
    <xf numFmtId="164" fontId="20" fillId="0" borderId="76" xfId="0" applyNumberFormat="1" applyFont="1" applyBorder="1" applyAlignment="1" applyProtection="1">
      <alignment wrapText="1"/>
    </xf>
    <xf numFmtId="164" fontId="20" fillId="0" borderId="15" xfId="0" applyNumberFormat="1" applyFont="1" applyBorder="1" applyAlignment="1" applyProtection="1">
      <alignment horizontal="left" wrapText="1"/>
    </xf>
    <xf numFmtId="166" fontId="0" fillId="0" borderId="56" xfId="0" applyNumberFormat="1" applyBorder="1" applyProtection="1"/>
    <xf numFmtId="0" fontId="57" fillId="0" borderId="0" xfId="0" applyFont="1" applyProtection="1"/>
    <xf numFmtId="166" fontId="57" fillId="0" borderId="15" xfId="0" applyNumberFormat="1" applyFont="1" applyBorder="1" applyAlignment="1" applyProtection="1">
      <alignment horizontal="center" vertical="center"/>
    </xf>
    <xf numFmtId="166" fontId="57" fillId="0" borderId="0" xfId="0" applyNumberFormat="1" applyFont="1" applyProtection="1"/>
    <xf numFmtId="0" fontId="57" fillId="0" borderId="15" xfId="0" applyFont="1" applyBorder="1" applyProtection="1"/>
    <xf numFmtId="166" fontId="57" fillId="0" borderId="15" xfId="0" applyNumberFormat="1" applyFont="1" applyBorder="1" applyAlignment="1" applyProtection="1">
      <alignment horizontal="center" vertical="center" wrapText="1"/>
    </xf>
    <xf numFmtId="166" fontId="0" fillId="0" borderId="0" xfId="0" applyNumberFormat="1" applyBorder="1" applyProtection="1"/>
    <xf numFmtId="0" fontId="58" fillId="0" borderId="15" xfId="0" applyFont="1" applyBorder="1" applyProtection="1"/>
    <xf numFmtId="166" fontId="57" fillId="0" borderId="15" xfId="0" applyNumberFormat="1" applyFont="1" applyBorder="1" applyProtection="1"/>
    <xf numFmtId="166" fontId="58" fillId="0" borderId="15" xfId="0" applyNumberFormat="1" applyFont="1" applyBorder="1" applyProtection="1"/>
    <xf numFmtId="166" fontId="0" fillId="0" borderId="15" xfId="0" applyNumberFormat="1" applyFill="1" applyBorder="1" applyAlignment="1" applyProtection="1">
      <alignment horizontal="center" vertical="top" wrapText="1"/>
    </xf>
    <xf numFmtId="164" fontId="5" fillId="0" borderId="15" xfId="0" applyNumberFormat="1" applyFont="1" applyFill="1" applyBorder="1" applyAlignment="1" applyProtection="1">
      <alignment horizontal="left" vertical="top" wrapText="1"/>
    </xf>
    <xf numFmtId="166" fontId="0" fillId="0" borderId="15" xfId="0" applyNumberFormat="1" applyFill="1" applyBorder="1" applyAlignment="1" applyProtection="1">
      <alignment vertical="top"/>
    </xf>
    <xf numFmtId="166" fontId="13" fillId="0" borderId="15" xfId="0" applyNumberFormat="1" applyFont="1" applyFill="1" applyBorder="1" applyAlignment="1" applyProtection="1">
      <alignment horizontal="right" vertical="top" wrapText="1"/>
    </xf>
    <xf numFmtId="164" fontId="20" fillId="0" borderId="56" xfId="0" applyNumberFormat="1" applyFont="1" applyFill="1" applyBorder="1" applyAlignment="1" applyProtection="1">
      <alignment vertical="top" wrapText="1"/>
    </xf>
    <xf numFmtId="164" fontId="20" fillId="0" borderId="87" xfId="0" applyNumberFormat="1" applyFont="1" applyFill="1" applyBorder="1" applyAlignment="1" applyProtection="1">
      <alignment vertical="top" wrapText="1"/>
    </xf>
    <xf numFmtId="164" fontId="20" fillId="0" borderId="15" xfId="0" applyNumberFormat="1" applyFont="1" applyFill="1" applyBorder="1" applyAlignment="1" applyProtection="1">
      <alignment horizontal="left" vertical="top" wrapText="1"/>
    </xf>
    <xf numFmtId="0" fontId="43" fillId="0" borderId="0" xfId="0" applyFont="1" applyAlignment="1" applyProtection="1">
      <alignment horizontal="left" vertical="top"/>
    </xf>
    <xf numFmtId="166" fontId="34" fillId="0" borderId="0" xfId="0" applyNumberFormat="1" applyFont="1" applyProtection="1"/>
    <xf numFmtId="0" fontId="43" fillId="0" borderId="0" xfId="0" applyFont="1" applyAlignment="1" applyProtection="1">
      <alignment horizontal="center" vertical="center" wrapText="1"/>
    </xf>
    <xf numFmtId="166" fontId="34" fillId="0" borderId="15" xfId="0" applyNumberFormat="1" applyFont="1" applyBorder="1" applyAlignment="1" applyProtection="1">
      <alignment horizontal="center" vertical="center" wrapText="1"/>
    </xf>
    <xf numFmtId="166" fontId="34" fillId="0" borderId="0" xfId="0" applyNumberFormat="1" applyFont="1" applyAlignment="1" applyProtection="1">
      <alignment horizontal="center" vertical="center" wrapText="1"/>
    </xf>
    <xf numFmtId="164" fontId="2" fillId="0" borderId="53" xfId="0" applyNumberFormat="1" applyFont="1" applyFill="1" applyBorder="1" applyAlignment="1" applyProtection="1">
      <alignment horizontal="left" vertical="top" wrapText="1"/>
    </xf>
    <xf numFmtId="0" fontId="34" fillId="0" borderId="15" xfId="0" applyFont="1" applyBorder="1" applyAlignment="1" applyProtection="1">
      <alignment vertical="top"/>
    </xf>
    <xf numFmtId="166" fontId="34" fillId="0" borderId="15" xfId="0" applyNumberFormat="1" applyFont="1" applyBorder="1" applyAlignment="1" applyProtection="1">
      <alignment vertical="top"/>
    </xf>
    <xf numFmtId="166" fontId="33" fillId="0" borderId="15" xfId="0" applyNumberFormat="1" applyFont="1" applyBorder="1" applyAlignment="1" applyProtection="1">
      <alignment vertical="top" wrapText="1"/>
    </xf>
    <xf numFmtId="0" fontId="43" fillId="0" borderId="56" xfId="0" applyFont="1" applyFill="1" applyBorder="1" applyAlignment="1" applyProtection="1">
      <alignment horizontal="left" vertical="top" wrapText="1"/>
    </xf>
    <xf numFmtId="0" fontId="43" fillId="0" borderId="0" xfId="0" applyFont="1" applyFill="1" applyBorder="1" applyAlignment="1" applyProtection="1">
      <alignment horizontal="left" vertical="top" wrapText="1"/>
    </xf>
    <xf numFmtId="4" fontId="2" fillId="0" borderId="10" xfId="0" applyNumberFormat="1" applyFont="1" applyBorder="1" applyAlignment="1" applyProtection="1">
      <alignment horizontal="left" vertical="top" wrapText="1"/>
    </xf>
    <xf numFmtId="0" fontId="47" fillId="0" borderId="56" xfId="0" applyFont="1" applyFill="1" applyBorder="1" applyAlignment="1" applyProtection="1">
      <alignment horizontal="left" vertical="top" wrapText="1"/>
    </xf>
    <xf numFmtId="0" fontId="48" fillId="0" borderId="15" xfId="0" applyFont="1" applyBorder="1" applyAlignment="1" applyProtection="1">
      <alignment vertical="top"/>
    </xf>
    <xf numFmtId="166" fontId="48" fillId="2" borderId="15" xfId="0" applyNumberFormat="1" applyFont="1" applyFill="1" applyBorder="1" applyAlignment="1" applyProtection="1">
      <alignment vertical="top"/>
    </xf>
    <xf numFmtId="166" fontId="49" fillId="2" borderId="76" xfId="0" applyNumberFormat="1" applyFont="1" applyFill="1" applyBorder="1" applyAlignment="1" applyProtection="1">
      <alignment vertical="top" wrapText="1"/>
    </xf>
    <xf numFmtId="166" fontId="49" fillId="2" borderId="15" xfId="0" applyNumberFormat="1" applyFont="1" applyFill="1" applyBorder="1" applyAlignment="1" applyProtection="1">
      <alignment vertical="top" wrapText="1"/>
    </xf>
    <xf numFmtId="0" fontId="50" fillId="0" borderId="15" xfId="0" applyFont="1" applyBorder="1" applyAlignment="1" applyProtection="1">
      <alignment vertical="top"/>
    </xf>
    <xf numFmtId="166" fontId="50" fillId="0" borderId="15" xfId="0" applyNumberFormat="1" applyFont="1" applyBorder="1" applyAlignment="1" applyProtection="1">
      <alignment vertical="top"/>
    </xf>
    <xf numFmtId="166" fontId="50" fillId="0" borderId="0" xfId="0" applyNumberFormat="1" applyFont="1" applyAlignment="1" applyProtection="1">
      <alignment vertical="top"/>
    </xf>
    <xf numFmtId="166" fontId="40" fillId="10" borderId="15" xfId="0" applyNumberFormat="1" applyFont="1" applyFill="1" applyBorder="1" applyAlignment="1" applyProtection="1">
      <alignment horizontal="center" vertical="top" wrapText="1"/>
    </xf>
    <xf numFmtId="166" fontId="64" fillId="0" borderId="0" xfId="0" applyNumberFormat="1" applyFont="1" applyAlignment="1" applyProtection="1">
      <alignment horizontal="center" vertical="center" wrapText="1"/>
    </xf>
    <xf numFmtId="166" fontId="64" fillId="0" borderId="0" xfId="0" applyNumberFormat="1" applyFont="1" applyFill="1" applyAlignment="1" applyProtection="1">
      <alignment horizontal="center" vertical="center" wrapText="1"/>
    </xf>
    <xf numFmtId="166" fontId="55" fillId="0" borderId="0" xfId="0" applyNumberFormat="1" applyFont="1" applyAlignment="1" applyProtection="1">
      <alignment horizontal="center" vertical="center" wrapText="1"/>
    </xf>
    <xf numFmtId="0" fontId="64" fillId="0" borderId="0" xfId="0" applyFont="1" applyFill="1" applyAlignment="1" applyProtection="1">
      <alignment horizontal="center"/>
    </xf>
    <xf numFmtId="0" fontId="53" fillId="0" borderId="0" xfId="0" applyFont="1" applyAlignment="1" applyProtection="1">
      <alignment horizontal="right"/>
    </xf>
    <xf numFmtId="166" fontId="63" fillId="0" borderId="0" xfId="0" applyNumberFormat="1" applyFont="1" applyAlignment="1" applyProtection="1">
      <alignment horizontal="center" vertical="center" wrapText="1"/>
    </xf>
    <xf numFmtId="166" fontId="39" fillId="11" borderId="0" xfId="0" applyNumberFormat="1" applyFont="1" applyFill="1" applyAlignment="1" applyProtection="1">
      <alignment horizontal="center" vertical="center" wrapText="1"/>
    </xf>
    <xf numFmtId="0" fontId="6" fillId="0" borderId="21" xfId="0" applyFont="1" applyFill="1" applyBorder="1" applyAlignment="1" applyProtection="1">
      <alignment horizontal="center" vertical="center"/>
    </xf>
    <xf numFmtId="0" fontId="6" fillId="0" borderId="29" xfId="0" applyFont="1" applyFill="1" applyBorder="1" applyAlignment="1" applyProtection="1">
      <alignment horizontal="center" vertical="center"/>
    </xf>
    <xf numFmtId="0" fontId="6" fillId="0" borderId="30" xfId="0" applyFont="1" applyFill="1" applyBorder="1" applyAlignment="1" applyProtection="1">
      <alignment horizontal="center" vertical="center"/>
    </xf>
    <xf numFmtId="0" fontId="21" fillId="0" borderId="39" xfId="0" applyFont="1" applyFill="1" applyBorder="1" applyAlignment="1">
      <alignment horizontal="center" vertical="top"/>
    </xf>
    <xf numFmtId="0" fontId="21" fillId="0" borderId="44" xfId="0" applyFont="1" applyFill="1" applyBorder="1" applyAlignment="1">
      <alignment horizontal="center" vertical="top"/>
    </xf>
  </cellXfs>
  <cellStyles count="1">
    <cellStyle name="Обычный" xfId="0" builtinId="0"/>
  </cellStyles>
  <dxfs count="0"/>
  <tableStyles count="0" defaultTableStyle="TableStyleMedium2" defaultPivotStyle="PivotStyleLight16"/>
  <colors>
    <mruColors>
      <color rgb="FFFFC1C1"/>
      <color rgb="FFCCECFF"/>
      <color rgb="FFFF9999"/>
      <color rgb="FFFFCC99"/>
      <color rgb="FFCC6600"/>
      <color rgb="FF006699"/>
      <color rgb="FFFFCCCC"/>
      <color rgb="FF0099CC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0001201840366522E-2"/>
          <c:y val="0.33333333333333331"/>
          <c:w val="0.98307488919322583"/>
          <c:h val="0.50520778652668408"/>
        </c:manualLayout>
      </c:layout>
      <c:lineChart>
        <c:grouping val="stacked"/>
        <c:varyColors val="0"/>
        <c:ser>
          <c:idx val="4"/>
          <c:order val="4"/>
          <c:tx>
            <c:strRef>
              <c:f>'на сайт'!$F$172:$F$174</c:f>
              <c:strCache>
                <c:ptCount val="3"/>
                <c:pt idx="0">
                  <c:v>Динамика, %</c:v>
                </c:pt>
                <c:pt idx="1">
                  <c:v>124,2</c:v>
                </c:pt>
                <c:pt idx="2">
                  <c:v>-</c:v>
                </c:pt>
              </c:strCache>
            </c:strRef>
          </c:tx>
          <c:spPr>
            <a:ln w="22225" cap="rnd" cmpd="sng" algn="ctr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dLbls>
            <c:spPr>
              <a:solidFill>
                <a:srgbClr val="FF0000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'на сайт'!$A$175:$A$185</c:f>
              <c:strCache>
                <c:ptCount val="11"/>
                <c:pt idx="0">
                  <c:v>Общегосударственные вопросы</c:v>
                </c:pt>
                <c:pt idx="1">
                  <c:v>Национальная оборона</c:v>
                </c:pt>
                <c:pt idx="2">
                  <c:v>Национальная безопасность и правоохранительная деятельность</c:v>
                </c:pt>
                <c:pt idx="3">
                  <c:v>Национальная экономика</c:v>
                </c:pt>
                <c:pt idx="4">
                  <c:v>Жилищно-коммунальное хозяйство</c:v>
                </c:pt>
                <c:pt idx="5">
                  <c:v>Образование</c:v>
                </c:pt>
                <c:pt idx="6">
                  <c:v>Культура, кинематография</c:v>
                </c:pt>
                <c:pt idx="7">
                  <c:v>Здравоохранение</c:v>
                </c:pt>
                <c:pt idx="8">
                  <c:v>Социальная политика</c:v>
                </c:pt>
                <c:pt idx="9">
                  <c:v>Физическая культура и спорт</c:v>
                </c:pt>
                <c:pt idx="10">
                  <c:v>Межбюджетные трансферты</c:v>
                </c:pt>
              </c:strCache>
            </c:strRef>
          </c:cat>
          <c:val>
            <c:numRef>
              <c:f>'на сайт'!$F$175:$F$185</c:f>
              <c:numCache>
                <c:formatCode>#\ ##0.0</c:formatCode>
                <c:ptCount val="11"/>
                <c:pt idx="0">
                  <c:v>116.0149973219068</c:v>
                </c:pt>
                <c:pt idx="1">
                  <c:v>60</c:v>
                </c:pt>
                <c:pt idx="2">
                  <c:v>105.09554140127389</c:v>
                </c:pt>
                <c:pt idx="3">
                  <c:v>133.5</c:v>
                </c:pt>
                <c:pt idx="4">
                  <c:v>614.12213740458014</c:v>
                </c:pt>
                <c:pt idx="5">
                  <c:v>117.63050027161835</c:v>
                </c:pt>
                <c:pt idx="6">
                  <c:v>139.41908713692945</c:v>
                </c:pt>
                <c:pt idx="7">
                  <c:v>206.66666666666666</c:v>
                </c:pt>
                <c:pt idx="8">
                  <c:v>117.92592592592592</c:v>
                </c:pt>
                <c:pt idx="9">
                  <c:v>126.39355271994627</c:v>
                </c:pt>
                <c:pt idx="10">
                  <c:v>150.34965034965035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F4C-461F-B2D2-891A511316D1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464548831"/>
        <c:axId val="464563391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'на сайт'!$B$172:$B$174</c15:sqref>
                        </c15:formulaRef>
                      </c:ext>
                    </c:extLst>
                    <c:strCache>
                      <c:ptCount val="3"/>
                      <c:pt idx="0">
                        <c:v>факт за соответствующий период 2023 года</c:v>
                      </c:pt>
                      <c:pt idx="1">
                        <c:v>2 737,8</c:v>
                      </c:pt>
                    </c:strCache>
                  </c:strRef>
                </c:tx>
                <c:spPr>
                  <a:ln w="22225" cap="rnd" cmpd="sng" algn="ctr">
                    <a:solidFill>
                      <a:schemeClr val="accent1"/>
                    </a:solidFill>
                    <a:round/>
                  </a:ln>
                  <a:effectLst/>
                </c:spPr>
                <c:marker>
                  <c:symbol val="none"/>
                </c:marke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dk1">
                              <a:lumMod val="65000"/>
                              <a:lumOff val="3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ctr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dk1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'на сайт'!$A$175:$A$185</c15:sqref>
                        </c15:formulaRef>
                      </c:ext>
                    </c:extLst>
                    <c:strCache>
                      <c:ptCount val="11"/>
                      <c:pt idx="0">
                        <c:v>Общегосударственные вопросы</c:v>
                      </c:pt>
                      <c:pt idx="1">
                        <c:v>Национальная оборона</c:v>
                      </c:pt>
                      <c:pt idx="2">
                        <c:v>Национальная безопасность и правоохранительная деятельность</c:v>
                      </c:pt>
                      <c:pt idx="3">
                        <c:v>Национальная экономика</c:v>
                      </c:pt>
                      <c:pt idx="4">
                        <c:v>Жилищно-коммунальное хозяйство</c:v>
                      </c:pt>
                      <c:pt idx="5">
                        <c:v>Образование</c:v>
                      </c:pt>
                      <c:pt idx="6">
                        <c:v>Культура, кинематография</c:v>
                      </c:pt>
                      <c:pt idx="7">
                        <c:v>Здравоохранение</c:v>
                      </c:pt>
                      <c:pt idx="8">
                        <c:v>Социальная политика</c:v>
                      </c:pt>
                      <c:pt idx="9">
                        <c:v>Физическая культура и спорт</c:v>
                      </c:pt>
                      <c:pt idx="10">
                        <c:v>Межбюджетные трансферты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'на сайт'!$B$175:$B$185</c15:sqref>
                        </c15:formulaRef>
                      </c:ext>
                    </c:extLst>
                    <c:numCache>
                      <c:formatCode>#\ ##0.0</c:formatCode>
                      <c:ptCount val="11"/>
                      <c:pt idx="0">
                        <c:v>186.7</c:v>
                      </c:pt>
                      <c:pt idx="1">
                        <c:v>0.5</c:v>
                      </c:pt>
                      <c:pt idx="2">
                        <c:v>31.4</c:v>
                      </c:pt>
                      <c:pt idx="3">
                        <c:v>40</c:v>
                      </c:pt>
                      <c:pt idx="4">
                        <c:v>26.2</c:v>
                      </c:pt>
                      <c:pt idx="5">
                        <c:v>2024.9</c:v>
                      </c:pt>
                      <c:pt idx="6">
                        <c:v>24.1</c:v>
                      </c:pt>
                      <c:pt idx="7">
                        <c:v>24</c:v>
                      </c:pt>
                      <c:pt idx="8">
                        <c:v>202.5</c:v>
                      </c:pt>
                      <c:pt idx="9">
                        <c:v>148.9</c:v>
                      </c:pt>
                      <c:pt idx="10">
                        <c:v>28.6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0-DF4C-461F-B2D2-891A511316D1}"/>
                  </c:ext>
                </c:extLst>
              </c15:ser>
            </c15:filteredLineSeries>
            <c15:filteredLine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'на сайт'!$C$172:$C$174</c15:sqref>
                        </c15:formulaRef>
                      </c:ext>
                    </c:extLst>
                    <c:strCache>
                      <c:ptCount val="3"/>
                      <c:pt idx="0">
                        <c:v>План на 2024 год</c:v>
                      </c:pt>
                      <c:pt idx="1">
                        <c:v>3 607,5</c:v>
                      </c:pt>
                    </c:strCache>
                  </c:strRef>
                </c:tx>
                <c:spPr>
                  <a:ln w="22225" cap="rnd" cmpd="sng" algn="ctr">
                    <a:solidFill>
                      <a:schemeClr val="accent2"/>
                    </a:solidFill>
                    <a:round/>
                  </a:ln>
                  <a:effectLst/>
                </c:spPr>
                <c:marker>
                  <c:symbol val="none"/>
                </c:marke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dk1">
                              <a:lumMod val="65000"/>
                              <a:lumOff val="3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ctr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dk1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'на сайт'!$A$175:$A$185</c15:sqref>
                        </c15:formulaRef>
                      </c:ext>
                    </c:extLst>
                    <c:strCache>
                      <c:ptCount val="11"/>
                      <c:pt idx="0">
                        <c:v>Общегосударственные вопросы</c:v>
                      </c:pt>
                      <c:pt idx="1">
                        <c:v>Национальная оборона</c:v>
                      </c:pt>
                      <c:pt idx="2">
                        <c:v>Национальная безопасность и правоохранительная деятельность</c:v>
                      </c:pt>
                      <c:pt idx="3">
                        <c:v>Национальная экономика</c:v>
                      </c:pt>
                      <c:pt idx="4">
                        <c:v>Жилищно-коммунальное хозяйство</c:v>
                      </c:pt>
                      <c:pt idx="5">
                        <c:v>Образование</c:v>
                      </c:pt>
                      <c:pt idx="6">
                        <c:v>Культура, кинематография</c:v>
                      </c:pt>
                      <c:pt idx="7">
                        <c:v>Здравоохранение</c:v>
                      </c:pt>
                      <c:pt idx="8">
                        <c:v>Социальная политика</c:v>
                      </c:pt>
                      <c:pt idx="9">
                        <c:v>Физическая культура и спорт</c:v>
                      </c:pt>
                      <c:pt idx="10">
                        <c:v>Межбюджетные трансферты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'на сайт'!$C$175:$C$185</c15:sqref>
                        </c15:formulaRef>
                      </c:ext>
                    </c:extLst>
                    <c:numCache>
                      <c:formatCode>#\ ##0.0</c:formatCode>
                      <c:ptCount val="11"/>
                      <c:pt idx="0">
                        <c:v>251.1</c:v>
                      </c:pt>
                      <c:pt idx="1">
                        <c:v>1.4</c:v>
                      </c:pt>
                      <c:pt idx="2">
                        <c:v>37.1</c:v>
                      </c:pt>
                      <c:pt idx="3">
                        <c:v>59.5</c:v>
                      </c:pt>
                      <c:pt idx="4">
                        <c:v>164.9</c:v>
                      </c:pt>
                      <c:pt idx="5">
                        <c:v>2474</c:v>
                      </c:pt>
                      <c:pt idx="6">
                        <c:v>33.700000000000003</c:v>
                      </c:pt>
                      <c:pt idx="7">
                        <c:v>65.8</c:v>
                      </c:pt>
                      <c:pt idx="8">
                        <c:v>266.3</c:v>
                      </c:pt>
                      <c:pt idx="9">
                        <c:v>210.7</c:v>
                      </c:pt>
                      <c:pt idx="10">
                        <c:v>43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1-DF4C-461F-B2D2-891A511316D1}"/>
                  </c:ext>
                </c:extLst>
              </c15:ser>
            </c15:filteredLineSeries>
            <c15:filteredLine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'на сайт'!$D$172:$D$174</c15:sqref>
                        </c15:formulaRef>
                      </c:ext>
                    </c:extLst>
                    <c:strCache>
                      <c:ptCount val="3"/>
                      <c:pt idx="0">
                        <c:v>факт за отчетный период 2024 года</c:v>
                      </c:pt>
                      <c:pt idx="1">
                        <c:v>3 399,3</c:v>
                      </c:pt>
                    </c:strCache>
                  </c:strRef>
                </c:tx>
                <c:spPr>
                  <a:ln w="22225" cap="rnd" cmpd="sng" algn="ctr">
                    <a:solidFill>
                      <a:schemeClr val="accent3"/>
                    </a:solidFill>
                    <a:round/>
                  </a:ln>
                  <a:effectLst/>
                </c:spPr>
                <c:marker>
                  <c:symbol val="none"/>
                </c:marke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dk1">
                              <a:lumMod val="65000"/>
                              <a:lumOff val="3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ctr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dk1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'на сайт'!$A$175:$A$185</c15:sqref>
                        </c15:formulaRef>
                      </c:ext>
                    </c:extLst>
                    <c:strCache>
                      <c:ptCount val="11"/>
                      <c:pt idx="0">
                        <c:v>Общегосударственные вопросы</c:v>
                      </c:pt>
                      <c:pt idx="1">
                        <c:v>Национальная оборона</c:v>
                      </c:pt>
                      <c:pt idx="2">
                        <c:v>Национальная безопасность и правоохранительная деятельность</c:v>
                      </c:pt>
                      <c:pt idx="3">
                        <c:v>Национальная экономика</c:v>
                      </c:pt>
                      <c:pt idx="4">
                        <c:v>Жилищно-коммунальное хозяйство</c:v>
                      </c:pt>
                      <c:pt idx="5">
                        <c:v>Образование</c:v>
                      </c:pt>
                      <c:pt idx="6">
                        <c:v>Культура, кинематография</c:v>
                      </c:pt>
                      <c:pt idx="7">
                        <c:v>Здравоохранение</c:v>
                      </c:pt>
                      <c:pt idx="8">
                        <c:v>Социальная политика</c:v>
                      </c:pt>
                      <c:pt idx="9">
                        <c:v>Физическая культура и спорт</c:v>
                      </c:pt>
                      <c:pt idx="10">
                        <c:v>Межбюджетные трансферты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'на сайт'!$D$175:$D$185</c15:sqref>
                        </c15:formulaRef>
                      </c:ext>
                    </c:extLst>
                    <c:numCache>
                      <c:formatCode>#\ ##0.0</c:formatCode>
                      <c:ptCount val="11"/>
                      <c:pt idx="0">
                        <c:v>216.6</c:v>
                      </c:pt>
                      <c:pt idx="1">
                        <c:v>0.3</c:v>
                      </c:pt>
                      <c:pt idx="2">
                        <c:v>33</c:v>
                      </c:pt>
                      <c:pt idx="3">
                        <c:v>53.4</c:v>
                      </c:pt>
                      <c:pt idx="4">
                        <c:v>160.9</c:v>
                      </c:pt>
                      <c:pt idx="5">
                        <c:v>2381.9</c:v>
                      </c:pt>
                      <c:pt idx="6">
                        <c:v>33.6</c:v>
                      </c:pt>
                      <c:pt idx="7">
                        <c:v>49.6</c:v>
                      </c:pt>
                      <c:pt idx="8">
                        <c:v>238.8</c:v>
                      </c:pt>
                      <c:pt idx="9">
                        <c:v>188.2</c:v>
                      </c:pt>
                      <c:pt idx="10">
                        <c:v>43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DF4C-461F-B2D2-891A511316D1}"/>
                  </c:ext>
                </c:extLst>
              </c15:ser>
            </c15:filteredLineSeries>
            <c15:filteredLine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'на сайт'!$E$172:$E$174</c15:sqref>
                        </c15:formulaRef>
                      </c:ext>
                    </c:extLst>
                    <c:strCache>
                      <c:ptCount val="3"/>
                      <c:pt idx="0">
                        <c:v>% исполнения плана</c:v>
                      </c:pt>
                      <c:pt idx="1">
                        <c:v>94,2</c:v>
                      </c:pt>
                      <c:pt idx="2">
                        <c:v>-</c:v>
                      </c:pt>
                    </c:strCache>
                  </c:strRef>
                </c:tx>
                <c:spPr>
                  <a:ln w="22225" cap="rnd" cmpd="sng" algn="ctr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none"/>
                </c:marke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dk1">
                              <a:lumMod val="65000"/>
                              <a:lumOff val="3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ctr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dk1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'на сайт'!$A$175:$A$185</c15:sqref>
                        </c15:formulaRef>
                      </c:ext>
                    </c:extLst>
                    <c:strCache>
                      <c:ptCount val="11"/>
                      <c:pt idx="0">
                        <c:v>Общегосударственные вопросы</c:v>
                      </c:pt>
                      <c:pt idx="1">
                        <c:v>Национальная оборона</c:v>
                      </c:pt>
                      <c:pt idx="2">
                        <c:v>Национальная безопасность и правоохранительная деятельность</c:v>
                      </c:pt>
                      <c:pt idx="3">
                        <c:v>Национальная экономика</c:v>
                      </c:pt>
                      <c:pt idx="4">
                        <c:v>Жилищно-коммунальное хозяйство</c:v>
                      </c:pt>
                      <c:pt idx="5">
                        <c:v>Образование</c:v>
                      </c:pt>
                      <c:pt idx="6">
                        <c:v>Культура, кинематография</c:v>
                      </c:pt>
                      <c:pt idx="7">
                        <c:v>Здравоохранение</c:v>
                      </c:pt>
                      <c:pt idx="8">
                        <c:v>Социальная политика</c:v>
                      </c:pt>
                      <c:pt idx="9">
                        <c:v>Физическая культура и спорт</c:v>
                      </c:pt>
                      <c:pt idx="10">
                        <c:v>Межбюджетные трансферты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'на сайт'!$E$175:$E$185</c15:sqref>
                        </c15:formulaRef>
                      </c:ext>
                    </c:extLst>
                    <c:numCache>
                      <c:formatCode>#\ ##0.0</c:formatCode>
                      <c:ptCount val="11"/>
                      <c:pt idx="0">
                        <c:v>86.260454002389494</c:v>
                      </c:pt>
                      <c:pt idx="1">
                        <c:v>21.428571428571431</c:v>
                      </c:pt>
                      <c:pt idx="2">
                        <c:v>88.948787061994608</c:v>
                      </c:pt>
                      <c:pt idx="3">
                        <c:v>89.747899159663859</c:v>
                      </c:pt>
                      <c:pt idx="4">
                        <c:v>97.574287446937532</c:v>
                      </c:pt>
                      <c:pt idx="5">
                        <c:v>96.277283751010515</c:v>
                      </c:pt>
                      <c:pt idx="6">
                        <c:v>99.703264094955486</c:v>
                      </c:pt>
                      <c:pt idx="7">
                        <c:v>75.379939209726444</c:v>
                      </c:pt>
                      <c:pt idx="8">
                        <c:v>89.673300788584299</c:v>
                      </c:pt>
                      <c:pt idx="9">
                        <c:v>89.321309919316562</c:v>
                      </c:pt>
                      <c:pt idx="10">
                        <c:v>100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DF4C-461F-B2D2-891A511316D1}"/>
                  </c:ext>
                </c:extLst>
              </c15:ser>
            </c15:filteredLineSeries>
          </c:ext>
        </c:extLst>
      </c:lineChart>
      <c:catAx>
        <c:axId val="46454883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464563391"/>
        <c:crosses val="autoZero"/>
        <c:auto val="1"/>
        <c:lblAlgn val="ctr"/>
        <c:lblOffset val="100"/>
        <c:noMultiLvlLbl val="0"/>
      </c:catAx>
      <c:valAx>
        <c:axId val="464563391"/>
        <c:scaling>
          <c:orientation val="minMax"/>
        </c:scaling>
        <c:delete val="1"/>
        <c:axPos val="l"/>
        <c:numFmt formatCode="#\ ##0.0" sourceLinked="1"/>
        <c:majorTickMark val="none"/>
        <c:minorTickMark val="none"/>
        <c:tickLblPos val="nextTo"/>
        <c:crossAx val="46454883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r>
              <a:rPr lang="ru-RU" sz="1200">
                <a:solidFill>
                  <a:schemeClr val="bg1"/>
                </a:solidFill>
              </a:rPr>
              <a:t>ИСПОЛНЕНИЕ БЮДЖЕТА, млн.рублей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>
        <c:manualLayout>
          <c:layoutTarget val="inner"/>
          <c:xMode val="edge"/>
          <c:yMode val="edge"/>
          <c:x val="3.1583668914525596E-2"/>
          <c:y val="0.2323474993843532"/>
          <c:w val="0.93683266217094885"/>
          <c:h val="0.503865758773778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'на сайт'!$B$122</c:f>
              <c:strCache>
                <c:ptCount val="1"/>
                <c:pt idx="0">
                  <c:v>факт за соответствующий период 2023 года</c:v>
                </c:pt>
              </c:strCache>
            </c:strRef>
          </c:tx>
          <c:spPr>
            <a:solidFill>
              <a:srgbClr val="CCECFF"/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'на сайт'!$A$123:$A$127</c15:sqref>
                  </c15:fullRef>
                </c:ext>
              </c:extLst>
              <c:f>('на сайт'!$A$123,'на сайт'!$A$126)</c:f>
              <c:strCache>
                <c:ptCount val="2"/>
                <c:pt idx="0">
                  <c:v>Доходы бюджета - всего</c:v>
                </c:pt>
                <c:pt idx="1">
                  <c:v>Расходы всего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'на сайт'!$B$123:$B$127</c15:sqref>
                  </c15:fullRef>
                </c:ext>
              </c:extLst>
              <c:f>('на сайт'!$B$123,'на сайт'!$B$126)</c:f>
              <c:numCache>
                <c:formatCode>#\ ##0.0</c:formatCode>
                <c:ptCount val="2"/>
                <c:pt idx="0">
                  <c:v>2785.8999999999996</c:v>
                </c:pt>
                <c:pt idx="1">
                  <c:v>2737.8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E11-47B0-A32B-0D2353640682}"/>
            </c:ext>
          </c:extLst>
        </c:ser>
        <c:ser>
          <c:idx val="2"/>
          <c:order val="2"/>
          <c:tx>
            <c:strRef>
              <c:f>'на сайт'!$D$122</c:f>
              <c:strCache>
                <c:ptCount val="1"/>
                <c:pt idx="0">
                  <c:v>факт за отчетный период 2024 года</c:v>
                </c:pt>
              </c:strCache>
            </c:strRef>
          </c:tx>
          <c:spPr>
            <a:solidFill>
              <a:srgbClr val="FFC1C1"/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'на сайт'!$A$123:$A$127</c15:sqref>
                  </c15:fullRef>
                </c:ext>
              </c:extLst>
              <c:f>('на сайт'!$A$123,'на сайт'!$A$126)</c:f>
              <c:strCache>
                <c:ptCount val="2"/>
                <c:pt idx="0">
                  <c:v>Доходы бюджета - всего</c:v>
                </c:pt>
                <c:pt idx="1">
                  <c:v>Расходы всего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'на сайт'!$D$123:$D$127</c15:sqref>
                  </c15:fullRef>
                </c:ext>
              </c:extLst>
              <c:f>('на сайт'!$D$123,'на сайт'!$D$126)</c:f>
              <c:numCache>
                <c:formatCode>#\ ##0.0</c:formatCode>
                <c:ptCount val="2"/>
                <c:pt idx="0">
                  <c:v>3487.6</c:v>
                </c:pt>
                <c:pt idx="1">
                  <c:v>3399.2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E11-47B0-A32B-0D2353640682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320847264"/>
        <c:axId val="320851840"/>
        <c:extLst>
          <c:ext xmlns:c15="http://schemas.microsoft.com/office/drawing/2012/chart" uri="{02D57815-91ED-43cb-92C2-25804820EDAC}">
            <c15:filteredBarSeries>
              <c15:ser>
                <c:idx val="1"/>
                <c:order val="1"/>
                <c:tx>
                  <c:strRef>
                    <c:extLst>
                      <c:ext uri="{02D57815-91ED-43cb-92C2-25804820EDAC}">
                        <c15:formulaRef>
                          <c15:sqref>'на сайт'!$C$122</c15:sqref>
                        </c15:formulaRef>
                      </c:ext>
                    </c:extLst>
                    <c:strCache>
                      <c:ptCount val="1"/>
                      <c:pt idx="0">
                        <c:v>План на 2024 год</c:v>
                      </c:pt>
                    </c:strCache>
                  </c:strRef>
                </c:tx>
                <c:spPr>
                  <a:solidFill>
                    <a:schemeClr val="accent2">
                      <a:alpha val="85000"/>
                    </a:schemeClr>
                  </a:solidFill>
                  <a:ln w="9525" cap="flat" cmpd="sng" algn="ctr">
                    <a:solidFill>
                      <a:schemeClr val="lt1">
                        <a:alpha val="50000"/>
                      </a:schemeClr>
                    </a:solidFill>
                    <a:round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1" i="0" u="none" strike="noStrike" kern="1200" baseline="0">
                          <a:solidFill>
                            <a:sysClr val="windowText" lastClr="000000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in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dk1">
                                <a:lumMod val="50000"/>
                                <a:lumOff val="50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'на сайт'!$A$123:$A$127</c15:sqref>
                        </c15:fullRef>
                        <c15:formulaRef>
                          <c15:sqref>('на сайт'!$A$123,'на сайт'!$A$126)</c15:sqref>
                        </c15:formulaRef>
                      </c:ext>
                    </c:extLst>
                    <c:strCache>
                      <c:ptCount val="2"/>
                      <c:pt idx="0">
                        <c:v>Доходы бюджета - всего</c:v>
                      </c:pt>
                      <c:pt idx="1">
                        <c:v>Расходы всего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'на сайт'!$C$123:$C$127</c15:sqref>
                        </c15:fullRef>
                        <c15:formulaRef>
                          <c15:sqref>('на сайт'!$C$123,'на сайт'!$C$126)</c15:sqref>
                        </c15:formulaRef>
                      </c:ext>
                    </c:extLst>
                    <c:numCache>
                      <c:formatCode>#\ ##0.0</c:formatCode>
                      <c:ptCount val="2"/>
                      <c:pt idx="0">
                        <c:v>3399.2</c:v>
                      </c:pt>
                      <c:pt idx="1">
                        <c:v>3607.5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1-8E11-47B0-A32B-0D2353640682}"/>
                  </c:ext>
                </c:extLst>
              </c15:ser>
            </c15:filteredBarSeries>
          </c:ext>
        </c:extLst>
      </c:barChart>
      <c:catAx>
        <c:axId val="320847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cap="all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320851840"/>
        <c:crosses val="autoZero"/>
        <c:auto val="1"/>
        <c:lblAlgn val="ctr"/>
        <c:lblOffset val="100"/>
        <c:noMultiLvlLbl val="0"/>
      </c:catAx>
      <c:valAx>
        <c:axId val="320851840"/>
        <c:scaling>
          <c:orientation val="minMax"/>
          <c:max val="3610"/>
          <c:min val="0"/>
        </c:scaling>
        <c:delete val="1"/>
        <c:axPos val="l"/>
        <c:numFmt formatCode="#\ ##0.0" sourceLinked="1"/>
        <c:majorTickMark val="none"/>
        <c:minorTickMark val="none"/>
        <c:tickLblPos val="nextTo"/>
        <c:crossAx val="3208472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2591690189669687E-2"/>
          <c:y val="0.86076082596329062"/>
          <c:w val="0.96475352845045292"/>
          <c:h val="9.351196253572659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u-RU" sz="1200">
                <a:solidFill>
                  <a:schemeClr val="bg1"/>
                </a:solidFill>
              </a:rPr>
              <a:t>СТРУКТУРА</a:t>
            </a:r>
            <a:r>
              <a:rPr lang="ru-RU" sz="1200" baseline="0">
                <a:solidFill>
                  <a:schemeClr val="bg1"/>
                </a:solidFill>
              </a:rPr>
              <a:t> НАЛОГОВЫХ И НЕНАЛОГОВЫХ ДОХОДОВ </a:t>
            </a:r>
            <a:r>
              <a:rPr lang="ru-RU" sz="1200">
                <a:solidFill>
                  <a:schemeClr val="bg1"/>
                </a:solidFill>
              </a:rPr>
              <a:t> 2024 года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view3D>
      <c:rotX val="50"/>
      <c:rotY val="25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pie3DChart>
        <c:varyColors val="1"/>
        <c:ser>
          <c:idx val="2"/>
          <c:order val="2"/>
          <c:tx>
            <c:strRef>
              <c:f>'по доходам'!$D$29</c:f>
              <c:strCache>
                <c:ptCount val="1"/>
                <c:pt idx="0">
                  <c:v>факт за отчетный период 2024 года</c:v>
                </c:pt>
              </c:strCache>
            </c:strRef>
          </c:tx>
          <c:dPt>
            <c:idx val="0"/>
            <c:bubble3D val="0"/>
            <c:spPr>
              <a:solidFill>
                <a:srgbClr val="FF9999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1-17D5-4355-A0CA-51E6D5A730C9}"/>
              </c:ext>
            </c:extLst>
          </c:dPt>
          <c:dPt>
            <c:idx val="1"/>
            <c:bubble3D val="0"/>
            <c:spPr>
              <a:solidFill>
                <a:srgbClr val="CCECFF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3-17D5-4355-A0CA-51E6D5A730C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5-17D5-4355-A0CA-51E6D5A730C9}"/>
              </c:ext>
            </c:extLst>
          </c:dPt>
          <c:dPt>
            <c:idx val="3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7-17D5-4355-A0CA-51E6D5A730C9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9-17D5-4355-A0CA-51E6D5A730C9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B-17D5-4355-A0CA-51E6D5A730C9}"/>
              </c:ext>
            </c:extLst>
          </c:dPt>
          <c:dLbls>
            <c:dLbl>
              <c:idx val="1"/>
              <c:layout>
                <c:manualLayout>
                  <c:x val="-8.5312335958005345E-2"/>
                  <c:y val="-8.8609652960046748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7D5-4355-A0CA-51E6D5A730C9}"/>
                </c:ext>
              </c:extLst>
            </c:dLbl>
            <c:dLbl>
              <c:idx val="2"/>
              <c:layout>
                <c:manualLayout>
                  <c:x val="-9.0938757655293093E-2"/>
                  <c:y val="-0.15586067366579179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7D5-4355-A0CA-51E6D5A730C9}"/>
                </c:ext>
              </c:extLst>
            </c:dLbl>
            <c:dLbl>
              <c:idx val="3"/>
              <c:layout>
                <c:manualLayout>
                  <c:x val="3.0358705161854767E-3"/>
                  <c:y val="-0.21884186351706036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7D5-4355-A0CA-51E6D5A730C9}"/>
                </c:ext>
              </c:extLst>
            </c:dLbl>
            <c:dLbl>
              <c:idx val="4"/>
              <c:layout>
                <c:manualLayout>
                  <c:x val="4.6734251968503913E-2"/>
                  <c:y val="-0.15160688247302428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7D5-4355-A0CA-51E6D5A730C9}"/>
                </c:ext>
              </c:extLst>
            </c:dLbl>
            <c:dLbl>
              <c:idx val="5"/>
              <c:layout>
                <c:manualLayout>
                  <c:x val="9.5363298337707791E-2"/>
                  <c:y val="-0.16677930883639544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7D5-4355-A0CA-51E6D5A730C9}"/>
                </c:ext>
              </c:extLst>
            </c:dLbl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'по доходам'!$A$30:$A$35</c:f>
              <c:strCache>
                <c:ptCount val="6"/>
                <c:pt idx="0">
                  <c:v>Налог на доходы физических лиц</c:v>
                </c:pt>
                <c:pt idx="1">
                  <c:v>Акцизы на нефтепродукты</c:v>
                </c:pt>
                <c:pt idx="2">
                  <c:v>Налоги на совокупный доход</c:v>
                </c:pt>
                <c:pt idx="3">
                  <c:v>Налоги на имущество</c:v>
                </c:pt>
                <c:pt idx="4">
                  <c:v>Иные налоги</c:v>
                </c:pt>
                <c:pt idx="5">
                  <c:v>Неналоговые доходы</c:v>
                </c:pt>
              </c:strCache>
            </c:strRef>
          </c:cat>
          <c:val>
            <c:numRef>
              <c:f>'по доходам'!$D$30:$D$35</c:f>
              <c:numCache>
                <c:formatCode>#\ ##0.0</c:formatCode>
                <c:ptCount val="6"/>
                <c:pt idx="0">
                  <c:v>838</c:v>
                </c:pt>
                <c:pt idx="1">
                  <c:v>73.900000000000006</c:v>
                </c:pt>
                <c:pt idx="2">
                  <c:v>197.4</c:v>
                </c:pt>
                <c:pt idx="3">
                  <c:v>148.5</c:v>
                </c:pt>
                <c:pt idx="4">
                  <c:v>44.3</c:v>
                </c:pt>
                <c:pt idx="5">
                  <c:v>172.4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17D5-4355-A0CA-51E6D5A730C9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extLst>
          <c:ext xmlns:c15="http://schemas.microsoft.com/office/drawing/2012/chart" uri="{02D57815-91ED-43cb-92C2-25804820EDAC}">
            <c15:filteredPi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'по доходам'!$B$29</c15:sqref>
                        </c15:formulaRef>
                      </c:ext>
                    </c:extLst>
                    <c:strCache>
                      <c:ptCount val="1"/>
                      <c:pt idx="0">
                        <c:v>факт за соответствующий период 2023 года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>
                    <c:ext xmlns:c16="http://schemas.microsoft.com/office/drawing/2014/chart" uri="{C3380CC4-5D6E-409C-BE32-E72D297353CC}">
                      <c16:uniqueId val="{0000000E-17D5-4355-A0CA-51E6D5A730C9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>
                    <c:ext xmlns:c16="http://schemas.microsoft.com/office/drawing/2014/chart" uri="{C3380CC4-5D6E-409C-BE32-E72D297353CC}">
                      <c16:uniqueId val="{00000010-17D5-4355-A0CA-51E6D5A730C9}"/>
                    </c:ext>
                  </c:extLst>
                </c:dPt>
                <c:dPt>
                  <c:idx val="2"/>
                  <c:bubble3D val="0"/>
                  <c:spPr>
                    <a:solidFill>
                      <a:schemeClr val="accent3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>
                    <c:ext xmlns:c16="http://schemas.microsoft.com/office/drawing/2014/chart" uri="{C3380CC4-5D6E-409C-BE32-E72D297353CC}">
                      <c16:uniqueId val="{00000012-17D5-4355-A0CA-51E6D5A730C9}"/>
                    </c:ext>
                  </c:extLst>
                </c:dPt>
                <c:dPt>
                  <c:idx val="3"/>
                  <c:bubble3D val="0"/>
                  <c:spPr>
                    <a:solidFill>
                      <a:schemeClr val="accent4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>
                    <c:ext xmlns:c16="http://schemas.microsoft.com/office/drawing/2014/chart" uri="{C3380CC4-5D6E-409C-BE32-E72D297353CC}">
                      <c16:uniqueId val="{00000014-17D5-4355-A0CA-51E6D5A730C9}"/>
                    </c:ext>
                  </c:extLst>
                </c:dPt>
                <c:dPt>
                  <c:idx val="4"/>
                  <c:bubble3D val="0"/>
                  <c:spPr>
                    <a:solidFill>
                      <a:schemeClr val="accent5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>
                    <c:ext xmlns:c16="http://schemas.microsoft.com/office/drawing/2014/chart" uri="{C3380CC4-5D6E-409C-BE32-E72D297353CC}">
                      <c16:uniqueId val="{00000016-17D5-4355-A0CA-51E6D5A730C9}"/>
                    </c:ext>
                  </c:extLst>
                </c:dPt>
                <c:dPt>
                  <c:idx val="5"/>
                  <c:bubble3D val="0"/>
                  <c:spPr>
                    <a:solidFill>
                      <a:schemeClr val="accent6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>
                    <c:ext xmlns:c16="http://schemas.microsoft.com/office/drawing/2014/chart" uri="{C3380CC4-5D6E-409C-BE32-E72D297353CC}">
                      <c16:uniqueId val="{00000018-17D5-4355-A0CA-51E6D5A730C9}"/>
                    </c:ext>
                  </c:extLst>
                </c:dPt>
                <c:dLbls>
                  <c:spPr>
                    <a:pattFill prst="pct75">
                      <a:fgClr>
                        <a:schemeClr val="dk1">
                          <a:lumMod val="75000"/>
                          <a:lumOff val="25000"/>
                        </a:schemeClr>
                      </a:fgClr>
                      <a:bgClr>
                        <a:schemeClr val="dk1">
                          <a:lumMod val="65000"/>
                          <a:lumOff val="35000"/>
                        </a:schemeClr>
                      </a:bgClr>
                    </a:pattFill>
                    <a:ln>
                      <a:noFill/>
                    </a:ln>
                    <a:effectLst>
                      <a:outerShdw blurRad="50800" dist="38100" dir="2700000" algn="tl" rotWithShape="0">
                        <a:prstClr val="black">
                          <a:alpha val="40000"/>
                        </a:prstClr>
                      </a:outerShdw>
                    </a:effectLst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1000" b="1" i="0" u="none" strike="noStrike" kern="1200" baseline="0">
                          <a:solidFill>
                            <a:schemeClr val="lt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ctr"/>
                  <c:showLegendKey val="0"/>
                  <c:showVal val="0"/>
                  <c:showCatName val="0"/>
                  <c:showSerName val="0"/>
                  <c:showPercent val="1"/>
                  <c:showBubbleSize val="0"/>
                  <c:showLeaderLines val="1"/>
                  <c:leaderLines>
                    <c:spPr>
                      <a:ln w="9525">
                        <a:solidFill>
                          <a:schemeClr val="dk1">
                            <a:lumMod val="50000"/>
                            <a:lumOff val="50000"/>
                          </a:schemeClr>
                        </a:solidFill>
                      </a:ln>
                      <a:effectLst/>
                    </c:spPr>
                  </c:leaderLines>
                  <c:extLst>
                    <c:ext uri="{CE6537A1-D6FC-4f65-9D91-7224C49458BB}"/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'по доходам'!$A$30:$A$35</c15:sqref>
                        </c15:formulaRef>
                      </c:ext>
                    </c:extLst>
                    <c:strCache>
                      <c:ptCount val="6"/>
                      <c:pt idx="0">
                        <c:v>Налог на доходы физических лиц</c:v>
                      </c:pt>
                      <c:pt idx="1">
                        <c:v>Акцизы на нефтепродукты</c:v>
                      </c:pt>
                      <c:pt idx="2">
                        <c:v>Налоги на совокупный доход</c:v>
                      </c:pt>
                      <c:pt idx="3">
                        <c:v>Налоги на имущество</c:v>
                      </c:pt>
                      <c:pt idx="4">
                        <c:v>Иные налоги</c:v>
                      </c:pt>
                      <c:pt idx="5">
                        <c:v>Неналоговые доходы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'по доходам'!$B$30:$B$35</c15:sqref>
                        </c15:formulaRef>
                      </c:ext>
                    </c:extLst>
                    <c:numCache>
                      <c:formatCode>#\ ##0.0</c:formatCode>
                      <c:ptCount val="6"/>
                      <c:pt idx="0">
                        <c:v>650.6</c:v>
                      </c:pt>
                      <c:pt idx="1">
                        <c:v>73.599999999999994</c:v>
                      </c:pt>
                      <c:pt idx="2">
                        <c:v>137.39999999999998</c:v>
                      </c:pt>
                      <c:pt idx="3">
                        <c:v>129.6</c:v>
                      </c:pt>
                      <c:pt idx="4">
                        <c:v>31.5</c:v>
                      </c:pt>
                      <c:pt idx="5">
                        <c:v>145.5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19-17D5-4355-A0CA-51E6D5A730C9}"/>
                  </c:ext>
                </c:extLst>
              </c15:ser>
            </c15:filteredPieSeries>
            <c15:filteredPie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'по доходам'!$C$29</c15:sqref>
                        </c15:formulaRef>
                      </c:ext>
                    </c:extLst>
                    <c:strCache>
                      <c:ptCount val="1"/>
                      <c:pt idx="0">
                        <c:v>План на 2024 год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1B-17D5-4355-A0CA-51E6D5A730C9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1D-17D5-4355-A0CA-51E6D5A730C9}"/>
                    </c:ext>
                  </c:extLst>
                </c:dPt>
                <c:dPt>
                  <c:idx val="2"/>
                  <c:bubble3D val="0"/>
                  <c:spPr>
                    <a:solidFill>
                      <a:schemeClr val="accent3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1F-17D5-4355-A0CA-51E6D5A730C9}"/>
                    </c:ext>
                  </c:extLst>
                </c:dPt>
                <c:dPt>
                  <c:idx val="3"/>
                  <c:bubble3D val="0"/>
                  <c:spPr>
                    <a:solidFill>
                      <a:schemeClr val="accent4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21-17D5-4355-A0CA-51E6D5A730C9}"/>
                    </c:ext>
                  </c:extLst>
                </c:dPt>
                <c:dPt>
                  <c:idx val="4"/>
                  <c:bubble3D val="0"/>
                  <c:spPr>
                    <a:solidFill>
                      <a:schemeClr val="accent5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23-17D5-4355-A0CA-51E6D5A730C9}"/>
                    </c:ext>
                  </c:extLst>
                </c:dPt>
                <c:dPt>
                  <c:idx val="5"/>
                  <c:bubble3D val="0"/>
                  <c:spPr>
                    <a:solidFill>
                      <a:schemeClr val="accent6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25-17D5-4355-A0CA-51E6D5A730C9}"/>
                    </c:ext>
                  </c:extLst>
                </c:dPt>
                <c:dLbls>
                  <c:spPr>
                    <a:pattFill prst="pct75">
                      <a:fgClr>
                        <a:schemeClr val="dk1">
                          <a:lumMod val="75000"/>
                          <a:lumOff val="25000"/>
                        </a:schemeClr>
                      </a:fgClr>
                      <a:bgClr>
                        <a:schemeClr val="dk1">
                          <a:lumMod val="65000"/>
                          <a:lumOff val="35000"/>
                        </a:schemeClr>
                      </a:bgClr>
                    </a:pattFill>
                    <a:ln>
                      <a:noFill/>
                    </a:ln>
                    <a:effectLst>
                      <a:outerShdw blurRad="50800" dist="38100" dir="2700000" algn="tl" rotWithShape="0">
                        <a:prstClr val="black">
                          <a:alpha val="40000"/>
                        </a:prstClr>
                      </a:outerShdw>
                    </a:effectLst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1000" b="1" i="0" u="none" strike="noStrike" kern="1200" baseline="0">
                          <a:solidFill>
                            <a:schemeClr val="lt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ctr"/>
                  <c:showLegendKey val="0"/>
                  <c:showVal val="0"/>
                  <c:showCatName val="0"/>
                  <c:showSerName val="0"/>
                  <c:showPercent val="1"/>
                  <c:showBubbleSize val="0"/>
                  <c:showLeaderLines val="1"/>
                  <c:leaderLines>
                    <c:spPr>
                      <a:ln w="9525">
                        <a:solidFill>
                          <a:schemeClr val="dk1">
                            <a:lumMod val="50000"/>
                            <a:lumOff val="50000"/>
                          </a:schemeClr>
                        </a:solidFill>
                      </a:ln>
                      <a:effectLst/>
                    </c:spPr>
                  </c:leaderLines>
                  <c:extLst xmlns:c15="http://schemas.microsoft.com/office/drawing/2012/chart">
                    <c:ext xmlns:c15="http://schemas.microsoft.com/office/drawing/2012/chart" uri="{CE6537A1-D6FC-4f65-9D91-7224C49458BB}"/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'по доходам'!$A$30:$A$35</c15:sqref>
                        </c15:formulaRef>
                      </c:ext>
                    </c:extLst>
                    <c:strCache>
                      <c:ptCount val="6"/>
                      <c:pt idx="0">
                        <c:v>Налог на доходы физических лиц</c:v>
                      </c:pt>
                      <c:pt idx="1">
                        <c:v>Акцизы на нефтепродукты</c:v>
                      </c:pt>
                      <c:pt idx="2">
                        <c:v>Налоги на совокупный доход</c:v>
                      </c:pt>
                      <c:pt idx="3">
                        <c:v>Налоги на имущество</c:v>
                      </c:pt>
                      <c:pt idx="4">
                        <c:v>Иные налоги</c:v>
                      </c:pt>
                      <c:pt idx="5">
                        <c:v>Неналоговые доходы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'по доходам'!$C$30:$C$35</c15:sqref>
                        </c15:formulaRef>
                      </c:ext>
                    </c:extLst>
                    <c:numCache>
                      <c:formatCode>#\ ##0.0</c:formatCode>
                      <c:ptCount val="6"/>
                      <c:pt idx="0">
                        <c:v>807.6</c:v>
                      </c:pt>
                      <c:pt idx="1">
                        <c:v>73.8</c:v>
                      </c:pt>
                      <c:pt idx="2">
                        <c:v>186.6</c:v>
                      </c:pt>
                      <c:pt idx="3">
                        <c:v>142</c:v>
                      </c:pt>
                      <c:pt idx="4">
                        <c:v>36.6</c:v>
                      </c:pt>
                      <c:pt idx="5">
                        <c:v>149.29999999999998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26-17D5-4355-A0CA-51E6D5A730C9}"/>
                  </c:ext>
                </c:extLst>
              </c15:ser>
            </c15:filteredPieSeries>
          </c:ext>
        </c:extLst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2559295713035867"/>
          <c:y val="0.23970764071157771"/>
          <c:w val="0.35774037620297461"/>
          <c:h val="0.7204921259842519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r>
              <a:rPr lang="ru-RU" sz="1200">
                <a:solidFill>
                  <a:schemeClr val="bg1"/>
                </a:solidFill>
              </a:rPr>
              <a:t>ДИНАМИКА ПОСТУПЛЕНИЙ ПО НАЛОГОВЫМ И НЕНАЛОГОВЫМ ДОХОДАМ, МЛН.РУБЛЕЙ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'по доходам'!$B$29</c:f>
              <c:strCache>
                <c:ptCount val="1"/>
                <c:pt idx="0">
                  <c:v>факт за соответствующий период 2023 года</c:v>
                </c:pt>
              </c:strCache>
            </c:strRef>
          </c:tx>
          <c:spPr>
            <a:solidFill>
              <a:srgbClr val="CCECFF">
                <a:alpha val="85000"/>
              </a:srgb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solidFill>
                <a:srgbClr val="CCEC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'по доходам'!$A$30:$A$35</c:f>
              <c:strCache>
                <c:ptCount val="6"/>
                <c:pt idx="0">
                  <c:v>Налог на доходы физических лиц</c:v>
                </c:pt>
                <c:pt idx="1">
                  <c:v>Акцизы на нефтепродукты</c:v>
                </c:pt>
                <c:pt idx="2">
                  <c:v>Налоги на совокупный доход</c:v>
                </c:pt>
                <c:pt idx="3">
                  <c:v>Налоги на имущество</c:v>
                </c:pt>
                <c:pt idx="4">
                  <c:v>Иные налоги</c:v>
                </c:pt>
                <c:pt idx="5">
                  <c:v>Неналоговые доходы</c:v>
                </c:pt>
              </c:strCache>
            </c:strRef>
          </c:cat>
          <c:val>
            <c:numRef>
              <c:f>'по доходам'!$B$30:$B$35</c:f>
              <c:numCache>
                <c:formatCode>#\ ##0.0</c:formatCode>
                <c:ptCount val="6"/>
                <c:pt idx="0">
                  <c:v>650.6</c:v>
                </c:pt>
                <c:pt idx="1">
                  <c:v>73.599999999999994</c:v>
                </c:pt>
                <c:pt idx="2">
                  <c:v>137.39999999999998</c:v>
                </c:pt>
                <c:pt idx="3">
                  <c:v>129.6</c:v>
                </c:pt>
                <c:pt idx="4">
                  <c:v>31.5</c:v>
                </c:pt>
                <c:pt idx="5">
                  <c:v>145.5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51-42B8-8236-2A2E5A9605F9}"/>
            </c:ext>
          </c:extLst>
        </c:ser>
        <c:ser>
          <c:idx val="2"/>
          <c:order val="2"/>
          <c:tx>
            <c:strRef>
              <c:f>'по доходам'!$D$29</c:f>
              <c:strCache>
                <c:ptCount val="1"/>
                <c:pt idx="0">
                  <c:v>факт за отчетный период 2024 года</c:v>
                </c:pt>
              </c:strCache>
            </c:strRef>
          </c:tx>
          <c:spPr>
            <a:solidFill>
              <a:srgbClr val="FFC1C1">
                <a:alpha val="85000"/>
              </a:srgb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solidFill>
                <a:srgbClr val="FFC1C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'по доходам'!$A$30:$A$35</c:f>
              <c:strCache>
                <c:ptCount val="6"/>
                <c:pt idx="0">
                  <c:v>Налог на доходы физических лиц</c:v>
                </c:pt>
                <c:pt idx="1">
                  <c:v>Акцизы на нефтепродукты</c:v>
                </c:pt>
                <c:pt idx="2">
                  <c:v>Налоги на совокупный доход</c:v>
                </c:pt>
                <c:pt idx="3">
                  <c:v>Налоги на имущество</c:v>
                </c:pt>
                <c:pt idx="4">
                  <c:v>Иные налоги</c:v>
                </c:pt>
                <c:pt idx="5">
                  <c:v>Неналоговые доходы</c:v>
                </c:pt>
              </c:strCache>
            </c:strRef>
          </c:cat>
          <c:val>
            <c:numRef>
              <c:f>'по доходам'!$D$30:$D$35</c:f>
              <c:numCache>
                <c:formatCode>#\ ##0.0</c:formatCode>
                <c:ptCount val="6"/>
                <c:pt idx="0">
                  <c:v>838</c:v>
                </c:pt>
                <c:pt idx="1">
                  <c:v>73.900000000000006</c:v>
                </c:pt>
                <c:pt idx="2">
                  <c:v>197.4</c:v>
                </c:pt>
                <c:pt idx="3">
                  <c:v>148.5</c:v>
                </c:pt>
                <c:pt idx="4">
                  <c:v>44.3</c:v>
                </c:pt>
                <c:pt idx="5">
                  <c:v>172.4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51-42B8-8236-2A2E5A9605F9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327421904"/>
        <c:axId val="327327888"/>
        <c:extLst>
          <c:ext xmlns:c15="http://schemas.microsoft.com/office/drawing/2012/chart" uri="{02D57815-91ED-43cb-92C2-25804820EDAC}">
            <c15:filteredBarSeries>
              <c15:ser>
                <c:idx val="1"/>
                <c:order val="1"/>
                <c:tx>
                  <c:strRef>
                    <c:extLst>
                      <c:ext uri="{02D57815-91ED-43cb-92C2-25804820EDAC}">
                        <c15:formulaRef>
                          <c15:sqref>'по доходам'!$C$29</c15:sqref>
                        </c15:formulaRef>
                      </c:ext>
                    </c:extLst>
                    <c:strCache>
                      <c:ptCount val="1"/>
                      <c:pt idx="0">
                        <c:v>План на 2024 год</c:v>
                      </c:pt>
                    </c:strCache>
                  </c:strRef>
                </c:tx>
                <c:spPr>
                  <a:solidFill>
                    <a:schemeClr val="accent2">
                      <a:alpha val="85000"/>
                    </a:schemeClr>
                  </a:solidFill>
                  <a:ln w="9525" cap="flat" cmpd="sng" algn="ctr">
                    <a:solidFill>
                      <a:schemeClr val="lt1">
                        <a:alpha val="50000"/>
                      </a:schemeClr>
                    </a:solidFill>
                    <a:round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1" i="0" u="none" strike="noStrike" kern="1200" baseline="0">
                          <a:solidFill>
                            <a:schemeClr val="lt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in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dk1">
                                <a:lumMod val="50000"/>
                                <a:lumOff val="50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'по доходам'!$A$30:$A$35</c15:sqref>
                        </c15:formulaRef>
                      </c:ext>
                    </c:extLst>
                    <c:strCache>
                      <c:ptCount val="6"/>
                      <c:pt idx="0">
                        <c:v>Налог на доходы физических лиц</c:v>
                      </c:pt>
                      <c:pt idx="1">
                        <c:v>Акцизы на нефтепродукты</c:v>
                      </c:pt>
                      <c:pt idx="2">
                        <c:v>Налоги на совокупный доход</c:v>
                      </c:pt>
                      <c:pt idx="3">
                        <c:v>Налоги на имущество</c:v>
                      </c:pt>
                      <c:pt idx="4">
                        <c:v>Иные налоги</c:v>
                      </c:pt>
                      <c:pt idx="5">
                        <c:v>Неналоговые доходы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'по доходам'!$C$30:$C$35</c15:sqref>
                        </c15:formulaRef>
                      </c:ext>
                    </c:extLst>
                    <c:numCache>
                      <c:formatCode>#\ ##0.0</c:formatCode>
                      <c:ptCount val="6"/>
                      <c:pt idx="0">
                        <c:v>807.6</c:v>
                      </c:pt>
                      <c:pt idx="1">
                        <c:v>73.8</c:v>
                      </c:pt>
                      <c:pt idx="2">
                        <c:v>186.6</c:v>
                      </c:pt>
                      <c:pt idx="3">
                        <c:v>142</c:v>
                      </c:pt>
                      <c:pt idx="4">
                        <c:v>36.6</c:v>
                      </c:pt>
                      <c:pt idx="5">
                        <c:v>149.29999999999998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0D51-42B8-8236-2A2E5A9605F9}"/>
                  </c:ext>
                </c:extLst>
              </c15:ser>
            </c15:filteredBarSeries>
          </c:ext>
        </c:extLst>
      </c:barChart>
      <c:catAx>
        <c:axId val="3274219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327327888"/>
        <c:crosses val="autoZero"/>
        <c:auto val="1"/>
        <c:lblAlgn val="ctr"/>
        <c:lblOffset val="100"/>
        <c:noMultiLvlLbl val="0"/>
      </c:catAx>
      <c:valAx>
        <c:axId val="327327888"/>
        <c:scaling>
          <c:orientation val="minMax"/>
          <c:max val="1200"/>
        </c:scaling>
        <c:delete val="1"/>
        <c:axPos val="l"/>
        <c:numFmt formatCode="#\ ##0.0" sourceLinked="1"/>
        <c:majorTickMark val="none"/>
        <c:minorTickMark val="none"/>
        <c:tickLblPos val="nextTo"/>
        <c:crossAx val="3274219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1169285695596949E-2"/>
          <c:y val="0"/>
          <c:w val="0.96928446433710835"/>
          <c:h val="0.75824857323925376"/>
        </c:manualLayout>
      </c:layout>
      <c:lineChart>
        <c:grouping val="stacked"/>
        <c:varyColors val="0"/>
        <c:ser>
          <c:idx val="4"/>
          <c:order val="4"/>
          <c:tx>
            <c:strRef>
              <c:f>'по доходам'!$F$29</c:f>
              <c:strCache>
                <c:ptCount val="1"/>
                <c:pt idx="0">
                  <c:v>Динамика, %</c:v>
                </c:pt>
              </c:strCache>
            </c:strRef>
          </c:tx>
          <c:spPr>
            <a:ln w="22225" cap="rnd" cmpd="sng" algn="ctr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dLbls>
            <c:spPr>
              <a:solidFill>
                <a:srgbClr val="FF0000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'по доходам'!$A$30:$A$35</c:f>
              <c:strCache>
                <c:ptCount val="6"/>
                <c:pt idx="0">
                  <c:v>Налог на доходы физических лиц</c:v>
                </c:pt>
                <c:pt idx="1">
                  <c:v>Акцизы на нефтепродукты</c:v>
                </c:pt>
                <c:pt idx="2">
                  <c:v>Налоги на совокупный доход</c:v>
                </c:pt>
                <c:pt idx="3">
                  <c:v>Налоги на имущество</c:v>
                </c:pt>
                <c:pt idx="4">
                  <c:v>Иные налоги</c:v>
                </c:pt>
                <c:pt idx="5">
                  <c:v>Неналоговые доходы</c:v>
                </c:pt>
              </c:strCache>
            </c:strRef>
          </c:cat>
          <c:val>
            <c:numRef>
              <c:f>'по доходам'!$F$30:$F$35</c:f>
              <c:numCache>
                <c:formatCode>#\ ##0.0</c:formatCode>
                <c:ptCount val="6"/>
                <c:pt idx="0">
                  <c:v>128.80418075622501</c:v>
                </c:pt>
                <c:pt idx="1">
                  <c:v>100.4076086956522</c:v>
                </c:pt>
                <c:pt idx="2">
                  <c:v>143.66812227074237</c:v>
                </c:pt>
                <c:pt idx="3">
                  <c:v>114.58333333333334</c:v>
                </c:pt>
                <c:pt idx="4">
                  <c:v>140.63492063492063</c:v>
                </c:pt>
                <c:pt idx="5">
                  <c:v>118.48797250859107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C5F-405F-A3B2-B92DBBBDAA11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20835616"/>
        <c:axId val="3208447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'по доходам'!$B$29</c15:sqref>
                        </c15:formulaRef>
                      </c:ext>
                    </c:extLst>
                    <c:strCache>
                      <c:ptCount val="1"/>
                      <c:pt idx="0">
                        <c:v>факт за соответствующий период 2023 года</c:v>
                      </c:pt>
                    </c:strCache>
                  </c:strRef>
                </c:tx>
                <c:spPr>
                  <a:ln w="22225" cap="rnd" cmpd="sng" algn="ctr">
                    <a:solidFill>
                      <a:schemeClr val="accent1"/>
                    </a:solidFill>
                    <a:round/>
                  </a:ln>
                  <a:effectLst/>
                </c:spPr>
                <c:marker>
                  <c:symbol val="circle"/>
                  <c:size val="4"/>
                  <c:spPr>
                    <a:solidFill>
                      <a:schemeClr val="accent1"/>
                    </a:solidFill>
                    <a:ln w="9525" cap="flat" cmpd="sng" algn="ctr">
                      <a:solidFill>
                        <a:schemeClr val="accent1"/>
                      </a:solidFill>
                      <a:round/>
                    </a:ln>
                    <a:effectLst/>
                  </c:spPr>
                </c:marke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dk1">
                              <a:lumMod val="65000"/>
                              <a:lumOff val="3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ctr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dk1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'по доходам'!$A$30:$A$35</c15:sqref>
                        </c15:formulaRef>
                      </c:ext>
                    </c:extLst>
                    <c:strCache>
                      <c:ptCount val="6"/>
                      <c:pt idx="0">
                        <c:v>Налог на доходы физических лиц</c:v>
                      </c:pt>
                      <c:pt idx="1">
                        <c:v>Акцизы на нефтепродукты</c:v>
                      </c:pt>
                      <c:pt idx="2">
                        <c:v>Налоги на совокупный доход</c:v>
                      </c:pt>
                      <c:pt idx="3">
                        <c:v>Налоги на имущество</c:v>
                      </c:pt>
                      <c:pt idx="4">
                        <c:v>Иные налоги</c:v>
                      </c:pt>
                      <c:pt idx="5">
                        <c:v>Неналоговые доходы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'по доходам'!$B$30:$B$35</c15:sqref>
                        </c15:formulaRef>
                      </c:ext>
                    </c:extLst>
                    <c:numCache>
                      <c:formatCode>#\ ##0.0</c:formatCode>
                      <c:ptCount val="6"/>
                      <c:pt idx="0">
                        <c:v>650.6</c:v>
                      </c:pt>
                      <c:pt idx="1">
                        <c:v>73.599999999999994</c:v>
                      </c:pt>
                      <c:pt idx="2">
                        <c:v>137.39999999999998</c:v>
                      </c:pt>
                      <c:pt idx="3">
                        <c:v>129.6</c:v>
                      </c:pt>
                      <c:pt idx="4">
                        <c:v>31.5</c:v>
                      </c:pt>
                      <c:pt idx="5">
                        <c:v>145.5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1-9C5F-405F-A3B2-B92DBBBDAA11}"/>
                  </c:ext>
                </c:extLst>
              </c15:ser>
            </c15:filteredLineSeries>
            <c15:filteredLine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'по доходам'!$C$29</c15:sqref>
                        </c15:formulaRef>
                      </c:ext>
                    </c:extLst>
                    <c:strCache>
                      <c:ptCount val="1"/>
                      <c:pt idx="0">
                        <c:v>План на 2024 год</c:v>
                      </c:pt>
                    </c:strCache>
                  </c:strRef>
                </c:tx>
                <c:spPr>
                  <a:ln w="22225" cap="rnd" cmpd="sng" algn="ctr">
                    <a:solidFill>
                      <a:schemeClr val="accent2"/>
                    </a:solidFill>
                    <a:round/>
                  </a:ln>
                  <a:effectLst/>
                </c:spPr>
                <c:marker>
                  <c:symbol val="circle"/>
                  <c:size val="4"/>
                  <c:spPr>
                    <a:solidFill>
                      <a:schemeClr val="accent2"/>
                    </a:solidFill>
                    <a:ln w="9525" cap="flat" cmpd="sng" algn="ctr">
                      <a:solidFill>
                        <a:schemeClr val="accent2"/>
                      </a:solidFill>
                      <a:round/>
                    </a:ln>
                    <a:effectLst/>
                  </c:spPr>
                </c:marke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dk1">
                              <a:lumMod val="65000"/>
                              <a:lumOff val="3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ctr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dk1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'по доходам'!$A$30:$A$35</c15:sqref>
                        </c15:formulaRef>
                      </c:ext>
                    </c:extLst>
                    <c:strCache>
                      <c:ptCount val="6"/>
                      <c:pt idx="0">
                        <c:v>Налог на доходы физических лиц</c:v>
                      </c:pt>
                      <c:pt idx="1">
                        <c:v>Акцизы на нефтепродукты</c:v>
                      </c:pt>
                      <c:pt idx="2">
                        <c:v>Налоги на совокупный доход</c:v>
                      </c:pt>
                      <c:pt idx="3">
                        <c:v>Налоги на имущество</c:v>
                      </c:pt>
                      <c:pt idx="4">
                        <c:v>Иные налоги</c:v>
                      </c:pt>
                      <c:pt idx="5">
                        <c:v>Неналоговые доходы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'по доходам'!$C$30:$C$35</c15:sqref>
                        </c15:formulaRef>
                      </c:ext>
                    </c:extLst>
                    <c:numCache>
                      <c:formatCode>#\ ##0.0</c:formatCode>
                      <c:ptCount val="6"/>
                      <c:pt idx="0">
                        <c:v>807.6</c:v>
                      </c:pt>
                      <c:pt idx="1">
                        <c:v>73.8</c:v>
                      </c:pt>
                      <c:pt idx="2">
                        <c:v>186.6</c:v>
                      </c:pt>
                      <c:pt idx="3">
                        <c:v>142</c:v>
                      </c:pt>
                      <c:pt idx="4">
                        <c:v>36.6</c:v>
                      </c:pt>
                      <c:pt idx="5">
                        <c:v>149.29999999999998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9C5F-405F-A3B2-B92DBBBDAA11}"/>
                  </c:ext>
                </c:extLst>
              </c15:ser>
            </c15:filteredLineSeries>
            <c15:filteredLine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'по доходам'!$D$29</c15:sqref>
                        </c15:formulaRef>
                      </c:ext>
                    </c:extLst>
                    <c:strCache>
                      <c:ptCount val="1"/>
                      <c:pt idx="0">
                        <c:v>факт за отчетный период 2024 года</c:v>
                      </c:pt>
                    </c:strCache>
                  </c:strRef>
                </c:tx>
                <c:spPr>
                  <a:ln w="22225" cap="rnd" cmpd="sng" algn="ctr">
                    <a:solidFill>
                      <a:schemeClr val="accent3"/>
                    </a:solidFill>
                    <a:round/>
                  </a:ln>
                  <a:effectLst/>
                </c:spPr>
                <c:marker>
                  <c:symbol val="circle"/>
                  <c:size val="4"/>
                  <c:spPr>
                    <a:solidFill>
                      <a:schemeClr val="accent3"/>
                    </a:solidFill>
                    <a:ln w="9525" cap="flat" cmpd="sng" algn="ctr">
                      <a:solidFill>
                        <a:schemeClr val="accent3"/>
                      </a:solidFill>
                      <a:round/>
                    </a:ln>
                    <a:effectLst/>
                  </c:spPr>
                </c:marke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dk1">
                              <a:lumMod val="65000"/>
                              <a:lumOff val="3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ctr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dk1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'по доходам'!$A$30:$A$35</c15:sqref>
                        </c15:formulaRef>
                      </c:ext>
                    </c:extLst>
                    <c:strCache>
                      <c:ptCount val="6"/>
                      <c:pt idx="0">
                        <c:v>Налог на доходы физических лиц</c:v>
                      </c:pt>
                      <c:pt idx="1">
                        <c:v>Акцизы на нефтепродукты</c:v>
                      </c:pt>
                      <c:pt idx="2">
                        <c:v>Налоги на совокупный доход</c:v>
                      </c:pt>
                      <c:pt idx="3">
                        <c:v>Налоги на имущество</c:v>
                      </c:pt>
                      <c:pt idx="4">
                        <c:v>Иные налоги</c:v>
                      </c:pt>
                      <c:pt idx="5">
                        <c:v>Неналоговые доходы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'по доходам'!$D$30:$D$35</c15:sqref>
                        </c15:formulaRef>
                      </c:ext>
                    </c:extLst>
                    <c:numCache>
                      <c:formatCode>#\ ##0.0</c:formatCode>
                      <c:ptCount val="6"/>
                      <c:pt idx="0">
                        <c:v>838</c:v>
                      </c:pt>
                      <c:pt idx="1">
                        <c:v>73.900000000000006</c:v>
                      </c:pt>
                      <c:pt idx="2">
                        <c:v>197.4</c:v>
                      </c:pt>
                      <c:pt idx="3">
                        <c:v>148.5</c:v>
                      </c:pt>
                      <c:pt idx="4">
                        <c:v>44.3</c:v>
                      </c:pt>
                      <c:pt idx="5">
                        <c:v>172.4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9C5F-405F-A3B2-B92DBBBDAA11}"/>
                  </c:ext>
                </c:extLst>
              </c15:ser>
            </c15:filteredLineSeries>
            <c15:filteredLine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'по доходам'!$E$29</c15:sqref>
                        </c15:formulaRef>
                      </c:ext>
                    </c:extLst>
                    <c:strCache>
                      <c:ptCount val="1"/>
                      <c:pt idx="0">
                        <c:v>% исполнения плана</c:v>
                      </c:pt>
                    </c:strCache>
                  </c:strRef>
                </c:tx>
                <c:spPr>
                  <a:ln w="22225" cap="rnd" cmpd="sng" algn="ctr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4"/>
                  <c:spPr>
                    <a:solidFill>
                      <a:schemeClr val="accent4"/>
                    </a:solidFill>
                    <a:ln w="9525" cap="flat" cmpd="sng" algn="ctr">
                      <a:solidFill>
                        <a:schemeClr val="accent4"/>
                      </a:solidFill>
                      <a:round/>
                    </a:ln>
                    <a:effectLst/>
                  </c:spPr>
                </c:marke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dk1">
                              <a:lumMod val="65000"/>
                              <a:lumOff val="3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ctr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dk1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'по доходам'!$A$30:$A$35</c15:sqref>
                        </c15:formulaRef>
                      </c:ext>
                    </c:extLst>
                    <c:strCache>
                      <c:ptCount val="6"/>
                      <c:pt idx="0">
                        <c:v>Налог на доходы физических лиц</c:v>
                      </c:pt>
                      <c:pt idx="1">
                        <c:v>Акцизы на нефтепродукты</c:v>
                      </c:pt>
                      <c:pt idx="2">
                        <c:v>Налоги на совокупный доход</c:v>
                      </c:pt>
                      <c:pt idx="3">
                        <c:v>Налоги на имущество</c:v>
                      </c:pt>
                      <c:pt idx="4">
                        <c:v>Иные налоги</c:v>
                      </c:pt>
                      <c:pt idx="5">
                        <c:v>Неналоговые доходы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'по доходам'!$E$30:$E$35</c15:sqref>
                        </c15:formulaRef>
                      </c:ext>
                    </c:extLst>
                    <c:numCache>
                      <c:formatCode>#\ ##0.0</c:formatCode>
                      <c:ptCount val="6"/>
                      <c:pt idx="0">
                        <c:v>103.76423972263497</c:v>
                      </c:pt>
                      <c:pt idx="1">
                        <c:v>100.13550135501356</c:v>
                      </c:pt>
                      <c:pt idx="2">
                        <c:v>105.78778135048232</c:v>
                      </c:pt>
                      <c:pt idx="3">
                        <c:v>104.5774647887324</c:v>
                      </c:pt>
                      <c:pt idx="4">
                        <c:v>121.03825136612021</c:v>
                      </c:pt>
                      <c:pt idx="5">
                        <c:v>115.47220361687879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9C5F-405F-A3B2-B92DBBBDAA11}"/>
                  </c:ext>
                </c:extLst>
              </c15:ser>
            </c15:filteredLineSeries>
          </c:ext>
        </c:extLst>
      </c:lineChart>
      <c:catAx>
        <c:axId val="32083561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320844768"/>
        <c:crosses val="autoZero"/>
        <c:auto val="1"/>
        <c:lblAlgn val="ctr"/>
        <c:lblOffset val="100"/>
        <c:noMultiLvlLbl val="0"/>
      </c:catAx>
      <c:valAx>
        <c:axId val="320844768"/>
        <c:scaling>
          <c:orientation val="minMax"/>
        </c:scaling>
        <c:delete val="1"/>
        <c:axPos val="l"/>
        <c:numFmt formatCode="#\ ##0.0" sourceLinked="1"/>
        <c:majorTickMark val="none"/>
        <c:minorTickMark val="none"/>
        <c:tickLblPos val="nextTo"/>
        <c:crossAx val="3208356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7711349599301871"/>
          <c:y val="0.87406285976555897"/>
          <c:w val="0.13179718338065444"/>
          <c:h val="7.812554680664916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ru-RU" sz="1200">
                <a:solidFill>
                  <a:schemeClr val="bg1"/>
                </a:solidFill>
              </a:rPr>
              <a:t>ИСПОЛНЕНИЕ</a:t>
            </a:r>
            <a:r>
              <a:rPr lang="ru-RU" sz="1200" baseline="0">
                <a:solidFill>
                  <a:schemeClr val="bg1"/>
                </a:solidFill>
              </a:rPr>
              <a:t> ПЛАНА, млн.рублей</a:t>
            </a:r>
            <a:endParaRPr lang="ru-RU" sz="1200">
              <a:solidFill>
                <a:schemeClr val="bg1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'на сайт'!$C$122</c:f>
              <c:strCache>
                <c:ptCount val="1"/>
                <c:pt idx="0">
                  <c:v>План на 2024 год</c:v>
                </c:pt>
              </c:strCache>
            </c:strRef>
          </c:tx>
          <c:spPr>
            <a:solidFill>
              <a:srgbClr val="CCECFF"/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'на сайт'!$A$123:$A$127</c15:sqref>
                  </c15:fullRef>
                </c:ext>
              </c:extLst>
              <c:f>('на сайт'!$A$123,'на сайт'!$A$126)</c:f>
              <c:strCache>
                <c:ptCount val="2"/>
                <c:pt idx="0">
                  <c:v>Доходы бюджета - всего</c:v>
                </c:pt>
                <c:pt idx="1">
                  <c:v>Расходы всего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'на сайт'!$C$123:$C$127</c15:sqref>
                  </c15:fullRef>
                </c:ext>
              </c:extLst>
              <c:f>('на сайт'!$C$123,'на сайт'!$C$126)</c:f>
              <c:numCache>
                <c:formatCode>#\ ##0.0</c:formatCode>
                <c:ptCount val="2"/>
                <c:pt idx="0">
                  <c:v>3399.2</c:v>
                </c:pt>
                <c:pt idx="1">
                  <c:v>3607.5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848-4FAB-9C31-91F1DF44E3FB}"/>
            </c:ext>
          </c:extLst>
        </c:ser>
        <c:ser>
          <c:idx val="2"/>
          <c:order val="2"/>
          <c:tx>
            <c:strRef>
              <c:f>'на сайт'!$D$122</c:f>
              <c:strCache>
                <c:ptCount val="1"/>
                <c:pt idx="0">
                  <c:v>факт за отчетный период 2024 года</c:v>
                </c:pt>
              </c:strCache>
            </c:strRef>
          </c:tx>
          <c:spPr>
            <a:solidFill>
              <a:srgbClr val="FFC1C1"/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'на сайт'!$A$123:$A$127</c15:sqref>
                  </c15:fullRef>
                </c:ext>
              </c:extLst>
              <c:f>('на сайт'!$A$123,'на сайт'!$A$126)</c:f>
              <c:strCache>
                <c:ptCount val="2"/>
                <c:pt idx="0">
                  <c:v>Доходы бюджета - всего</c:v>
                </c:pt>
                <c:pt idx="1">
                  <c:v>Расходы всего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'на сайт'!$D$123:$D$127</c15:sqref>
                  </c15:fullRef>
                </c:ext>
              </c:extLst>
              <c:f>('на сайт'!$D$123,'на сайт'!$D$126)</c:f>
              <c:numCache>
                <c:formatCode>#\ ##0.0</c:formatCode>
                <c:ptCount val="2"/>
                <c:pt idx="0">
                  <c:v>3487.6</c:v>
                </c:pt>
                <c:pt idx="1">
                  <c:v>3399.2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848-4FAB-9C31-91F1DF44E3FB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388193184"/>
        <c:axId val="388171552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'на сайт'!$B$122</c15:sqref>
                        </c15:formulaRef>
                      </c:ext>
                    </c:extLst>
                    <c:strCache>
                      <c:ptCount val="1"/>
                      <c:pt idx="0">
                        <c:v>факт за соответствующий период 2023 года</c:v>
                      </c:pt>
                    </c:strCache>
                  </c:strRef>
                </c:tx>
                <c:spPr>
                  <a:solidFill>
                    <a:schemeClr val="accent1">
                      <a:alpha val="85000"/>
                    </a:schemeClr>
                  </a:solidFill>
                  <a:ln w="9525" cap="flat" cmpd="sng" algn="ctr">
                    <a:solidFill>
                      <a:schemeClr val="lt1">
                        <a:alpha val="50000"/>
                      </a:schemeClr>
                    </a:solidFill>
                    <a:round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1" i="0" u="none" strike="noStrike" kern="1200" baseline="0">
                          <a:solidFill>
                            <a:sysClr val="windowText" lastClr="000000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in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dk1">
                                <a:lumMod val="50000"/>
                                <a:lumOff val="50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'на сайт'!$A$123:$A$127</c15:sqref>
                        </c15:fullRef>
                        <c15:formulaRef>
                          <c15:sqref>('на сайт'!$A$123,'на сайт'!$A$126)</c15:sqref>
                        </c15:formulaRef>
                      </c:ext>
                    </c:extLst>
                    <c:strCache>
                      <c:ptCount val="2"/>
                      <c:pt idx="0">
                        <c:v>Доходы бюджета - всего</c:v>
                      </c:pt>
                      <c:pt idx="1">
                        <c:v>Расходы всего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'на сайт'!$B$123:$B$127</c15:sqref>
                        </c15:fullRef>
                        <c15:formulaRef>
                          <c15:sqref>('на сайт'!$B$123,'на сайт'!$B$126)</c15:sqref>
                        </c15:formulaRef>
                      </c:ext>
                    </c:extLst>
                    <c:numCache>
                      <c:formatCode>#\ ##0.0</c:formatCode>
                      <c:ptCount val="2"/>
                      <c:pt idx="0">
                        <c:v>2785.8999999999996</c:v>
                      </c:pt>
                      <c:pt idx="1">
                        <c:v>2737.8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D848-4FAB-9C31-91F1DF44E3FB}"/>
                  </c:ext>
                </c:extLst>
              </c15:ser>
            </c15:filteredBarSeries>
          </c:ext>
        </c:extLst>
      </c:barChart>
      <c:catAx>
        <c:axId val="3881931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cap="all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388171552"/>
        <c:crosses val="autoZero"/>
        <c:auto val="1"/>
        <c:lblAlgn val="ctr"/>
        <c:lblOffset val="100"/>
        <c:noMultiLvlLbl val="0"/>
      </c:catAx>
      <c:valAx>
        <c:axId val="388171552"/>
        <c:scaling>
          <c:orientation val="minMax"/>
          <c:max val="3610"/>
          <c:min val="0"/>
        </c:scaling>
        <c:delete val="1"/>
        <c:axPos val="l"/>
        <c:numFmt formatCode="#\ ##0.0" sourceLinked="1"/>
        <c:majorTickMark val="none"/>
        <c:minorTickMark val="none"/>
        <c:tickLblPos val="nextTo"/>
        <c:crossAx val="3881931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u-RU" sz="1400">
                <a:solidFill>
                  <a:schemeClr val="bg1"/>
                </a:solidFill>
              </a:rPr>
              <a:t>СТРУКТУРА НАЛОГОВЫХ И НЕНАЛОГОВЫХ ДОХОДОВ В 2024 ГОДУ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view3D>
      <c:rotX val="50"/>
      <c:rotY val="24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pie3DChart>
        <c:varyColors val="1"/>
        <c:ser>
          <c:idx val="2"/>
          <c:order val="2"/>
          <c:tx>
            <c:strRef>
              <c:f>'по доходам'!$D$61</c:f>
              <c:strCache>
                <c:ptCount val="1"/>
                <c:pt idx="0">
                  <c:v>факт за отчетный период 2024 года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1-49A4-4288-8BF0-1914CD4B8DEB}"/>
              </c:ext>
            </c:extLst>
          </c:dPt>
          <c:dPt>
            <c:idx val="1"/>
            <c:bubble3D val="0"/>
            <c:spPr>
              <a:solidFill>
                <a:srgbClr val="FF9999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3-49A4-4288-8BF0-1914CD4B8DEB}"/>
              </c:ext>
            </c:extLst>
          </c:dPt>
          <c:dPt>
            <c:idx val="2"/>
            <c:bubble3D val="0"/>
            <c:spPr>
              <a:solidFill>
                <a:srgbClr val="CCECFF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5-49A4-4288-8BF0-1914CD4B8DEB}"/>
              </c:ext>
            </c:extLst>
          </c:dPt>
          <c:dPt>
            <c:idx val="3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7-49A4-4288-8BF0-1914CD4B8DEB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9-49A4-4288-8BF0-1914CD4B8DEB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B-49A4-4288-8BF0-1914CD4B8DEB}"/>
              </c:ext>
            </c:extLst>
          </c:dPt>
          <c:dPt>
            <c:idx val="6"/>
            <c:bubble3D val="0"/>
            <c:spPr>
              <a:solidFill>
                <a:srgbClr val="FFCCCC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D-49A4-4288-8BF0-1914CD4B8DEB}"/>
              </c:ext>
            </c:extLst>
          </c:dPt>
          <c:dLbls>
            <c:dLbl>
              <c:idx val="0"/>
              <c:layout>
                <c:manualLayout>
                  <c:x val="0.10139848675096128"/>
                  <c:y val="-0.13281769719730974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9A4-4288-8BF0-1914CD4B8DEB}"/>
                </c:ext>
              </c:extLst>
            </c:dLbl>
            <c:dLbl>
              <c:idx val="3"/>
              <c:layout>
                <c:manualLayout>
                  <c:x val="3.2307030588489438E-2"/>
                  <c:y val="-0.16609255308024501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9A4-4288-8BF0-1914CD4B8DEB}"/>
                </c:ext>
              </c:extLst>
            </c:dLbl>
            <c:dLbl>
              <c:idx val="4"/>
              <c:layout>
                <c:manualLayout>
                  <c:x val="7.2796463252484178E-2"/>
                  <c:y val="-0.2037509928558875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9A4-4288-8BF0-1914CD4B8DEB}"/>
                </c:ext>
              </c:extLst>
            </c:dLbl>
            <c:dLbl>
              <c:idx val="5"/>
              <c:layout>
                <c:manualLayout>
                  <c:x val="8.4274971493538686E-2"/>
                  <c:y val="-0.15630722131619873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9A4-4288-8BF0-1914CD4B8DEB}"/>
                </c:ext>
              </c:extLst>
            </c:dLbl>
            <c:dLbl>
              <c:idx val="6"/>
              <c:layout>
                <c:manualLayout>
                  <c:x val="5.8701830743422924E-2"/>
                  <c:y val="-0.11779720598672633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9A4-4288-8BF0-1914CD4B8DEB}"/>
                </c:ext>
              </c:extLst>
            </c:dLbl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'по доходам'!$A$62:$A$68</c:f>
              <c:strCache>
                <c:ptCount val="7"/>
                <c:pt idx="0">
                  <c:v>Налог на прибыль</c:v>
                </c:pt>
                <c:pt idx="1">
                  <c:v>Налог на доходы физических лиц</c:v>
                </c:pt>
                <c:pt idx="2">
                  <c:v>Налоги на совокупный доход</c:v>
                </c:pt>
                <c:pt idx="3">
                  <c:v>Иные налоги</c:v>
                </c:pt>
                <c:pt idx="4">
                  <c:v>Доходы от использования имущества</c:v>
                </c:pt>
                <c:pt idx="5">
                  <c:v>Доходы от продажи материальных активов</c:v>
                </c:pt>
                <c:pt idx="6">
                  <c:v>Иные неналоговые доходы</c:v>
                </c:pt>
              </c:strCache>
            </c:strRef>
          </c:cat>
          <c:val>
            <c:numRef>
              <c:f>'по доходам'!$D$62:$D$68</c:f>
              <c:numCache>
                <c:formatCode>#\ ##0.0</c:formatCode>
                <c:ptCount val="7"/>
                <c:pt idx="0">
                  <c:v>26.5</c:v>
                </c:pt>
                <c:pt idx="1">
                  <c:v>616.29999999999995</c:v>
                </c:pt>
                <c:pt idx="2">
                  <c:v>174.5</c:v>
                </c:pt>
                <c:pt idx="3">
                  <c:v>29.900000000000002</c:v>
                </c:pt>
                <c:pt idx="4">
                  <c:v>43.6</c:v>
                </c:pt>
                <c:pt idx="5">
                  <c:v>48</c:v>
                </c:pt>
                <c:pt idx="6">
                  <c:v>19.600000000000001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9A4-4288-8BF0-1914CD4B8DEB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extLst>
          <c:ext xmlns:c15="http://schemas.microsoft.com/office/drawing/2012/chart" uri="{02D57815-91ED-43cb-92C2-25804820EDAC}">
            <c15:filteredPi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'по доходам'!$B$61</c15:sqref>
                        </c15:formulaRef>
                      </c:ext>
                    </c:extLst>
                    <c:strCache>
                      <c:ptCount val="1"/>
                      <c:pt idx="0">
                        <c:v>факт за соответствующий период 2023 года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>
                    <c:ext xmlns:c16="http://schemas.microsoft.com/office/drawing/2014/chart" uri="{C3380CC4-5D6E-409C-BE32-E72D297353CC}">
                      <c16:uniqueId val="{00000010-49A4-4288-8BF0-1914CD4B8DEB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>
                    <c:ext xmlns:c16="http://schemas.microsoft.com/office/drawing/2014/chart" uri="{C3380CC4-5D6E-409C-BE32-E72D297353CC}">
                      <c16:uniqueId val="{00000012-49A4-4288-8BF0-1914CD4B8DEB}"/>
                    </c:ext>
                  </c:extLst>
                </c:dPt>
                <c:dPt>
                  <c:idx val="2"/>
                  <c:bubble3D val="0"/>
                  <c:spPr>
                    <a:solidFill>
                      <a:schemeClr val="accent3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>
                    <c:ext xmlns:c16="http://schemas.microsoft.com/office/drawing/2014/chart" uri="{C3380CC4-5D6E-409C-BE32-E72D297353CC}">
                      <c16:uniqueId val="{00000014-49A4-4288-8BF0-1914CD4B8DEB}"/>
                    </c:ext>
                  </c:extLst>
                </c:dPt>
                <c:dPt>
                  <c:idx val="3"/>
                  <c:bubble3D val="0"/>
                  <c:spPr>
                    <a:solidFill>
                      <a:schemeClr val="accent4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>
                    <c:ext xmlns:c16="http://schemas.microsoft.com/office/drawing/2014/chart" uri="{C3380CC4-5D6E-409C-BE32-E72D297353CC}">
                      <c16:uniqueId val="{00000016-49A4-4288-8BF0-1914CD4B8DEB}"/>
                    </c:ext>
                  </c:extLst>
                </c:dPt>
                <c:dPt>
                  <c:idx val="4"/>
                  <c:bubble3D val="0"/>
                  <c:spPr>
                    <a:solidFill>
                      <a:schemeClr val="accent5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>
                    <c:ext xmlns:c16="http://schemas.microsoft.com/office/drawing/2014/chart" uri="{C3380CC4-5D6E-409C-BE32-E72D297353CC}">
                      <c16:uniqueId val="{00000018-49A4-4288-8BF0-1914CD4B8DEB}"/>
                    </c:ext>
                  </c:extLst>
                </c:dPt>
                <c:dPt>
                  <c:idx val="5"/>
                  <c:bubble3D val="0"/>
                  <c:spPr>
                    <a:solidFill>
                      <a:schemeClr val="accent6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>
                    <c:ext xmlns:c16="http://schemas.microsoft.com/office/drawing/2014/chart" uri="{C3380CC4-5D6E-409C-BE32-E72D297353CC}">
                      <c16:uniqueId val="{0000001A-49A4-4288-8BF0-1914CD4B8DEB}"/>
                    </c:ext>
                  </c:extLst>
                </c:dPt>
                <c:dPt>
                  <c:idx val="6"/>
                  <c:bubble3D val="0"/>
                  <c:spPr>
                    <a:solidFill>
                      <a:schemeClr val="accent1">
                        <a:lumMod val="60000"/>
                      </a:schemeClr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>
                    <c:ext xmlns:c16="http://schemas.microsoft.com/office/drawing/2014/chart" uri="{C3380CC4-5D6E-409C-BE32-E72D297353CC}">
                      <c16:uniqueId val="{0000001C-49A4-4288-8BF0-1914CD4B8DEB}"/>
                    </c:ext>
                  </c:extLst>
                </c:dPt>
                <c:dLbls>
                  <c:spPr>
                    <a:pattFill prst="pct75">
                      <a:fgClr>
                        <a:schemeClr val="dk1">
                          <a:lumMod val="75000"/>
                          <a:lumOff val="25000"/>
                        </a:schemeClr>
                      </a:fgClr>
                      <a:bgClr>
                        <a:schemeClr val="dk1">
                          <a:lumMod val="65000"/>
                          <a:lumOff val="35000"/>
                        </a:schemeClr>
                      </a:bgClr>
                    </a:pattFill>
                    <a:ln>
                      <a:noFill/>
                    </a:ln>
                    <a:effectLst>
                      <a:outerShdw blurRad="50800" dist="38100" dir="2700000" algn="tl" rotWithShape="0">
                        <a:prstClr val="black">
                          <a:alpha val="40000"/>
                        </a:prstClr>
                      </a:outerShdw>
                    </a:effectLst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1000" b="1" i="0" u="none" strike="noStrike" kern="1200" baseline="0">
                          <a:solidFill>
                            <a:schemeClr val="lt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ctr"/>
                  <c:showLegendKey val="0"/>
                  <c:showVal val="0"/>
                  <c:showCatName val="0"/>
                  <c:showSerName val="0"/>
                  <c:showPercent val="1"/>
                  <c:showBubbleSize val="0"/>
                  <c:showLeaderLines val="1"/>
                  <c:leaderLines>
                    <c:spPr>
                      <a:ln w="9525">
                        <a:solidFill>
                          <a:schemeClr val="dk1">
                            <a:lumMod val="50000"/>
                            <a:lumOff val="50000"/>
                          </a:schemeClr>
                        </a:solidFill>
                      </a:ln>
                      <a:effectLst/>
                    </c:spPr>
                  </c:leaderLines>
                  <c:extLst>
                    <c:ext uri="{CE6537A1-D6FC-4f65-9D91-7224C49458BB}"/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'по доходам'!$A$62:$A$68</c15:sqref>
                        </c15:formulaRef>
                      </c:ext>
                    </c:extLst>
                    <c:strCache>
                      <c:ptCount val="7"/>
                      <c:pt idx="0">
                        <c:v>Налог на прибыль</c:v>
                      </c:pt>
                      <c:pt idx="1">
                        <c:v>Налог на доходы физических лиц</c:v>
                      </c:pt>
                      <c:pt idx="2">
                        <c:v>Налоги на совокупный доход</c:v>
                      </c:pt>
                      <c:pt idx="3">
                        <c:v>Иные налоги</c:v>
                      </c:pt>
                      <c:pt idx="4">
                        <c:v>Доходы от использования имущества</c:v>
                      </c:pt>
                      <c:pt idx="5">
                        <c:v>Доходы от продажи материальных активов</c:v>
                      </c:pt>
                      <c:pt idx="6">
                        <c:v>Иные неналоговые доходы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'по доходам'!$B$62:$B$68</c15:sqref>
                        </c15:formulaRef>
                      </c:ext>
                    </c:extLst>
                    <c:numCache>
                      <c:formatCode>#\ ##0.0</c:formatCode>
                      <c:ptCount val="7"/>
                      <c:pt idx="0">
                        <c:v>23</c:v>
                      </c:pt>
                      <c:pt idx="1">
                        <c:v>487.9</c:v>
                      </c:pt>
                      <c:pt idx="2">
                        <c:v>116.1</c:v>
                      </c:pt>
                      <c:pt idx="3">
                        <c:v>20.100000000000001</c:v>
                      </c:pt>
                      <c:pt idx="4">
                        <c:v>38.6</c:v>
                      </c:pt>
                      <c:pt idx="5">
                        <c:v>60.2</c:v>
                      </c:pt>
                      <c:pt idx="6">
                        <c:v>8.6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1D-49A4-4288-8BF0-1914CD4B8DEB}"/>
                  </c:ext>
                </c:extLst>
              </c15:ser>
            </c15:filteredPieSeries>
            <c15:filteredPie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'по доходам'!$C$61</c15:sqref>
                        </c15:formulaRef>
                      </c:ext>
                    </c:extLst>
                    <c:strCache>
                      <c:ptCount val="1"/>
                      <c:pt idx="0">
                        <c:v>План на 2024 год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1F-49A4-4288-8BF0-1914CD4B8DEB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21-49A4-4288-8BF0-1914CD4B8DEB}"/>
                    </c:ext>
                  </c:extLst>
                </c:dPt>
                <c:dPt>
                  <c:idx val="2"/>
                  <c:bubble3D val="0"/>
                  <c:spPr>
                    <a:solidFill>
                      <a:schemeClr val="accent3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23-49A4-4288-8BF0-1914CD4B8DEB}"/>
                    </c:ext>
                  </c:extLst>
                </c:dPt>
                <c:dPt>
                  <c:idx val="3"/>
                  <c:bubble3D val="0"/>
                  <c:spPr>
                    <a:solidFill>
                      <a:schemeClr val="accent4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25-49A4-4288-8BF0-1914CD4B8DEB}"/>
                    </c:ext>
                  </c:extLst>
                </c:dPt>
                <c:dPt>
                  <c:idx val="4"/>
                  <c:bubble3D val="0"/>
                  <c:spPr>
                    <a:solidFill>
                      <a:schemeClr val="accent5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27-49A4-4288-8BF0-1914CD4B8DEB}"/>
                    </c:ext>
                  </c:extLst>
                </c:dPt>
                <c:dPt>
                  <c:idx val="5"/>
                  <c:bubble3D val="0"/>
                  <c:spPr>
                    <a:solidFill>
                      <a:schemeClr val="accent6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29-49A4-4288-8BF0-1914CD4B8DEB}"/>
                    </c:ext>
                  </c:extLst>
                </c:dPt>
                <c:dPt>
                  <c:idx val="6"/>
                  <c:bubble3D val="0"/>
                  <c:spPr>
                    <a:solidFill>
                      <a:schemeClr val="accent1">
                        <a:lumMod val="60000"/>
                      </a:schemeClr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2B-49A4-4288-8BF0-1914CD4B8DEB}"/>
                    </c:ext>
                  </c:extLst>
                </c:dPt>
                <c:dLbls>
                  <c:spPr>
                    <a:pattFill prst="pct75">
                      <a:fgClr>
                        <a:schemeClr val="dk1">
                          <a:lumMod val="75000"/>
                          <a:lumOff val="25000"/>
                        </a:schemeClr>
                      </a:fgClr>
                      <a:bgClr>
                        <a:schemeClr val="dk1">
                          <a:lumMod val="65000"/>
                          <a:lumOff val="35000"/>
                        </a:schemeClr>
                      </a:bgClr>
                    </a:pattFill>
                    <a:ln>
                      <a:noFill/>
                    </a:ln>
                    <a:effectLst>
                      <a:outerShdw blurRad="50800" dist="38100" dir="2700000" algn="tl" rotWithShape="0">
                        <a:prstClr val="black">
                          <a:alpha val="40000"/>
                        </a:prstClr>
                      </a:outerShdw>
                    </a:effectLst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1000" b="1" i="0" u="none" strike="noStrike" kern="1200" baseline="0">
                          <a:solidFill>
                            <a:schemeClr val="lt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ctr"/>
                  <c:showLegendKey val="0"/>
                  <c:showVal val="0"/>
                  <c:showCatName val="0"/>
                  <c:showSerName val="0"/>
                  <c:showPercent val="1"/>
                  <c:showBubbleSize val="0"/>
                  <c:showLeaderLines val="1"/>
                  <c:leaderLines>
                    <c:spPr>
                      <a:ln w="9525">
                        <a:solidFill>
                          <a:schemeClr val="dk1">
                            <a:lumMod val="50000"/>
                            <a:lumOff val="50000"/>
                          </a:schemeClr>
                        </a:solidFill>
                      </a:ln>
                      <a:effectLst/>
                    </c:spPr>
                  </c:leaderLines>
                  <c:extLst xmlns:c15="http://schemas.microsoft.com/office/drawing/2012/chart">
                    <c:ext xmlns:c15="http://schemas.microsoft.com/office/drawing/2012/chart" uri="{CE6537A1-D6FC-4f65-9D91-7224C49458BB}"/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'по доходам'!$A$62:$A$68</c15:sqref>
                        </c15:formulaRef>
                      </c:ext>
                    </c:extLst>
                    <c:strCache>
                      <c:ptCount val="7"/>
                      <c:pt idx="0">
                        <c:v>Налог на прибыль</c:v>
                      </c:pt>
                      <c:pt idx="1">
                        <c:v>Налог на доходы физических лиц</c:v>
                      </c:pt>
                      <c:pt idx="2">
                        <c:v>Налоги на совокупный доход</c:v>
                      </c:pt>
                      <c:pt idx="3">
                        <c:v>Иные налоги</c:v>
                      </c:pt>
                      <c:pt idx="4">
                        <c:v>Доходы от использования имущества</c:v>
                      </c:pt>
                      <c:pt idx="5">
                        <c:v>Доходы от продажи материальных активов</c:v>
                      </c:pt>
                      <c:pt idx="6">
                        <c:v>Иные неналоговые доходы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'по доходам'!$C$62:$C$68</c15:sqref>
                        </c15:formulaRef>
                      </c:ext>
                    </c:extLst>
                    <c:numCache>
                      <c:formatCode>#\ ##0.0</c:formatCode>
                      <c:ptCount val="7"/>
                      <c:pt idx="0">
                        <c:v>24.2</c:v>
                      </c:pt>
                      <c:pt idx="1">
                        <c:v>600.29999999999995</c:v>
                      </c:pt>
                      <c:pt idx="2">
                        <c:v>164</c:v>
                      </c:pt>
                      <c:pt idx="3">
                        <c:v>24.9</c:v>
                      </c:pt>
                      <c:pt idx="4">
                        <c:v>36.5</c:v>
                      </c:pt>
                      <c:pt idx="5">
                        <c:v>42.3</c:v>
                      </c:pt>
                      <c:pt idx="6">
                        <c:v>12.8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2C-49A4-4288-8BF0-1914CD4B8DEB}"/>
                  </c:ext>
                </c:extLst>
              </c15:ser>
            </c15:filteredPieSeries>
          </c:ext>
        </c:extLst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1138675846472956"/>
          <c:y val="0.23492556111240179"/>
          <c:w val="0.38635608693279883"/>
          <c:h val="0.6962540206025686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u-RU" sz="1400" b="1">
                <a:solidFill>
                  <a:schemeClr val="bg1"/>
                </a:solidFill>
              </a:rPr>
              <a:t>ДОХОДЫ БЮДЖЕТА, млн.рублей</a:t>
            </a:r>
            <a:endParaRPr lang="ru-RU" sz="2400" b="1">
              <a:solidFill>
                <a:schemeClr val="bg1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'по доходам'!$B$61</c:f>
              <c:strCache>
                <c:ptCount val="1"/>
                <c:pt idx="0">
                  <c:v>факт за соответствующий период 2023 года</c:v>
                </c:pt>
              </c:strCache>
            </c:strRef>
          </c:tx>
          <c:spPr>
            <a:solidFill>
              <a:srgbClr val="CCECFF">
                <a:alpha val="85000"/>
              </a:srgb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'по доходам'!$A$62:$A$69</c15:sqref>
                  </c15:fullRef>
                </c:ext>
              </c:extLst>
              <c:f>'по доходам'!$A$69</c:f>
              <c:strCache>
                <c:ptCount val="1"/>
                <c:pt idx="0">
                  <c:v>итого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'по доходам'!$B$62:$B$69</c15:sqref>
                  </c15:fullRef>
                </c:ext>
              </c:extLst>
              <c:f>'по доходам'!$B$69</c:f>
              <c:numCache>
                <c:formatCode>#\ ##0.0</c:formatCode>
                <c:ptCount val="1"/>
                <c:pt idx="0">
                  <c:v>754.50000000000011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413-424C-9D79-A54D7387D36C}"/>
            </c:ext>
          </c:extLst>
        </c:ser>
        <c:ser>
          <c:idx val="2"/>
          <c:order val="2"/>
          <c:tx>
            <c:strRef>
              <c:f>'по доходам'!$D$61</c:f>
              <c:strCache>
                <c:ptCount val="1"/>
                <c:pt idx="0">
                  <c:v>факт за отчетный период 2024 года</c:v>
                </c:pt>
              </c:strCache>
            </c:strRef>
          </c:tx>
          <c:spPr>
            <a:solidFill>
              <a:srgbClr val="FFCCCC">
                <a:alpha val="85000"/>
              </a:srgb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'по доходам'!$A$62:$A$69</c15:sqref>
                  </c15:fullRef>
                </c:ext>
              </c:extLst>
              <c:f>'по доходам'!$A$69</c:f>
              <c:strCache>
                <c:ptCount val="1"/>
                <c:pt idx="0">
                  <c:v>итого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'по доходам'!$D$62:$D$69</c15:sqref>
                  </c15:fullRef>
                </c:ext>
              </c:extLst>
              <c:f>'по доходам'!$D$69</c:f>
              <c:numCache>
                <c:formatCode>#\ ##0.0</c:formatCode>
                <c:ptCount val="1"/>
                <c:pt idx="0">
                  <c:v>958.4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413-424C-9D79-A54D7387D36C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327391952"/>
        <c:axId val="327396528"/>
        <c:extLst>
          <c:ext xmlns:c15="http://schemas.microsoft.com/office/drawing/2012/chart" uri="{02D57815-91ED-43cb-92C2-25804820EDAC}">
            <c15:filteredBarSeries>
              <c15:ser>
                <c:idx val="1"/>
                <c:order val="1"/>
                <c:tx>
                  <c:strRef>
                    <c:extLst>
                      <c:ext uri="{02D57815-91ED-43cb-92C2-25804820EDAC}">
                        <c15:formulaRef>
                          <c15:sqref>'по доходам'!$C$61</c15:sqref>
                        </c15:formulaRef>
                      </c:ext>
                    </c:extLst>
                    <c:strCache>
                      <c:ptCount val="1"/>
                      <c:pt idx="0">
                        <c:v>План на 2024 год</c:v>
                      </c:pt>
                    </c:strCache>
                  </c:strRef>
                </c:tx>
                <c:spPr>
                  <a:solidFill>
                    <a:schemeClr val="accent2">
                      <a:alpha val="85000"/>
                    </a:schemeClr>
                  </a:solidFill>
                  <a:ln w="9525" cap="flat" cmpd="sng" algn="ctr">
                    <a:solidFill>
                      <a:schemeClr val="lt1">
                        <a:alpha val="50000"/>
                      </a:schemeClr>
                    </a:solidFill>
                    <a:round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1" i="0" u="none" strike="noStrike" kern="1200" baseline="0">
                          <a:solidFill>
                            <a:schemeClr val="lt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in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dk1">
                                <a:lumMod val="50000"/>
                                <a:lumOff val="50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'по доходам'!$A$62:$A$69</c15:sqref>
                        </c15:fullRef>
                        <c15:formulaRef>
                          <c15:sqref>'по доходам'!$A$69</c15:sqref>
                        </c15:formulaRef>
                      </c:ext>
                    </c:extLst>
                    <c:strCache>
                      <c:ptCount val="1"/>
                      <c:pt idx="0">
                        <c:v>итого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'по доходам'!$C$62:$C$69</c15:sqref>
                        </c15:fullRef>
                        <c15:formulaRef>
                          <c15:sqref>'по доходам'!$C$69</c15:sqref>
                        </c15:formulaRef>
                      </c:ext>
                    </c:extLst>
                    <c:numCache>
                      <c:formatCode>#\ ##0.0</c:formatCode>
                      <c:ptCount val="1"/>
                      <c:pt idx="0">
                        <c:v>904.99999999999989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B413-424C-9D79-A54D7387D36C}"/>
                  </c:ext>
                </c:extLst>
              </c15:ser>
            </c15:filteredBarSeries>
          </c:ext>
        </c:extLst>
      </c:barChart>
      <c:catAx>
        <c:axId val="3273919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cap="all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327396528"/>
        <c:crosses val="autoZero"/>
        <c:auto val="1"/>
        <c:lblAlgn val="ctr"/>
        <c:lblOffset val="100"/>
        <c:noMultiLvlLbl val="0"/>
      </c:catAx>
      <c:valAx>
        <c:axId val="327396528"/>
        <c:scaling>
          <c:orientation val="minMax"/>
        </c:scaling>
        <c:delete val="1"/>
        <c:axPos val="l"/>
        <c:numFmt formatCode="#\ ##0.0" sourceLinked="1"/>
        <c:majorTickMark val="none"/>
        <c:minorTickMark val="none"/>
        <c:tickLblPos val="nextTo"/>
        <c:crossAx val="3273919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1485694121680444"/>
          <c:y val="0.81531188463838722"/>
          <c:w val="0.86800779266228956"/>
          <c:h val="0.1444365526026121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r>
              <a:rPr lang="ru-RU" sz="1400">
                <a:solidFill>
                  <a:schemeClr val="bg1"/>
                </a:solidFill>
              </a:rPr>
              <a:t>СТРУКТУРА РАСХОДОВ 2024 ГОДА</a:t>
            </a:r>
          </a:p>
        </c:rich>
      </c:tx>
      <c:layout>
        <c:manualLayout>
          <c:xMode val="edge"/>
          <c:yMode val="edge"/>
          <c:x val="0.1255003772623659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view3D>
      <c:rotX val="50"/>
      <c:rotY val="22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2.9518071822438229E-2"/>
          <c:y val="0.10721102279796159"/>
          <c:w val="0.58084824999449369"/>
          <c:h val="0.79101081590607036"/>
        </c:manualLayout>
      </c:layout>
      <c:pie3DChart>
        <c:varyColors val="1"/>
        <c:ser>
          <c:idx val="2"/>
          <c:order val="2"/>
          <c:tx>
            <c:strRef>
              <c:f>'на сайт'!$D$49</c:f>
              <c:strCache>
                <c:ptCount val="1"/>
                <c:pt idx="0">
                  <c:v>факт за отчетный период 2024 года</c:v>
                </c:pt>
              </c:strCache>
            </c:strRef>
          </c:tx>
          <c:dPt>
            <c:idx val="0"/>
            <c:bubble3D val="0"/>
            <c:spPr>
              <a:solidFill>
                <a:schemeClr val="accent1">
                  <a:lumMod val="40000"/>
                  <a:lumOff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A-144D-4D0E-8D00-0E29E7DB169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9-144D-4D0E-8D00-0E29E7DB1694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8-144D-4D0E-8D00-0E29E7DB1694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7-144D-4D0E-8D00-0E29E7DB1694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6-144D-4D0E-8D00-0E29E7DB1694}"/>
              </c:ext>
            </c:extLst>
          </c:dPt>
          <c:dPt>
            <c:idx val="5"/>
            <c:bubble3D val="0"/>
            <c:spPr>
              <a:solidFill>
                <a:srgbClr val="FF9999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11-144D-4D0E-8D00-0E29E7DB1694}"/>
              </c:ext>
            </c:extLst>
          </c:dPt>
          <c:dPt>
            <c:idx val="6"/>
            <c:bubble3D val="0"/>
            <c:spPr>
              <a:solidFill>
                <a:srgbClr val="CCECFF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10-144D-4D0E-8D00-0E29E7DB1694}"/>
              </c:ext>
            </c:extLst>
          </c:dPt>
          <c:dPt>
            <c:idx val="7"/>
            <c:bubble3D val="0"/>
            <c:spPr>
              <a:solidFill>
                <a:srgbClr val="92D050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F-144D-4D0E-8D00-0E29E7DB1694}"/>
              </c:ext>
            </c:extLst>
          </c:dPt>
          <c:dPt>
            <c:idx val="8"/>
            <c:bubble3D val="0"/>
            <c:spPr>
              <a:solidFill>
                <a:srgbClr val="FF9999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E-144D-4D0E-8D00-0E29E7DB1694}"/>
              </c:ext>
            </c:extLst>
          </c:dPt>
          <c:dPt>
            <c:idx val="9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D-144D-4D0E-8D00-0E29E7DB1694}"/>
              </c:ext>
            </c:extLst>
          </c:dPt>
          <c:dPt>
            <c:idx val="10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C-144D-4D0E-8D00-0E29E7DB1694}"/>
              </c:ext>
            </c:extLst>
          </c:dPt>
          <c:dPt>
            <c:idx val="11"/>
            <c:bubble3D val="0"/>
            <c:spPr>
              <a:solidFill>
                <a:srgbClr val="FFC1C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B-144D-4D0E-8D00-0E29E7DB1694}"/>
              </c:ext>
            </c:extLst>
          </c:dPt>
          <c:dLbls>
            <c:dLbl>
              <c:idx val="0"/>
              <c:layout>
                <c:manualLayout>
                  <c:x val="-5.0602408838465562E-2"/>
                  <c:y val="4.6653252288507432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44D-4D0E-8D00-0E29E7DB1694}"/>
                </c:ext>
              </c:extLst>
            </c:dLbl>
            <c:dLbl>
              <c:idx val="1"/>
              <c:layout>
                <c:manualLayout>
                  <c:x val="-0.17851405340236454"/>
                  <c:y val="0.17219097606042497"/>
                </c:manualLayout>
              </c:layout>
              <c:numFmt formatCode="0.00%" sourceLinked="0"/>
              <c:spPr>
                <a:solidFill>
                  <a:srgbClr val="CC6600"/>
                </a:solidFill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6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ru-RU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44D-4D0E-8D00-0E29E7DB1694}"/>
                </c:ext>
              </c:extLst>
            </c:dLbl>
            <c:dLbl>
              <c:idx val="2"/>
              <c:layout>
                <c:manualLayout>
                  <c:x val="-6.6076430666343663E-3"/>
                  <c:y val="-6.9097786222199406E-2"/>
                </c:manualLayout>
              </c:layout>
              <c:numFmt formatCode="0.00%" sourceLinked="0"/>
              <c:spPr>
                <a:solidFill>
                  <a:schemeClr val="bg1">
                    <a:lumMod val="65000"/>
                  </a:schemeClr>
                </a:solidFill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6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ru-RU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44D-4D0E-8D00-0E29E7DB1694}"/>
                </c:ext>
              </c:extLst>
            </c:dLbl>
            <c:dLbl>
              <c:idx val="3"/>
              <c:layout>
                <c:manualLayout>
                  <c:x val="6.6604369183752815E-2"/>
                  <c:y val="-7.9443253756971879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44D-4D0E-8D00-0E29E7DB1694}"/>
                </c:ext>
              </c:extLst>
            </c:dLbl>
            <c:dLbl>
              <c:idx val="4"/>
              <c:layout>
                <c:manualLayout>
                  <c:x val="9.0609412601438621E-2"/>
                  <c:y val="3.3655764894329115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44D-4D0E-8D00-0E29E7DB1694}"/>
                </c:ext>
              </c:extLst>
            </c:dLbl>
            <c:dLbl>
              <c:idx val="5"/>
              <c:layout>
                <c:manualLayout>
                  <c:x val="-0.1307228894993693"/>
                  <c:y val="0.12378425022482593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44D-4D0E-8D00-0E29E7DB1694}"/>
                </c:ext>
              </c:extLst>
            </c:dLbl>
            <c:dLbl>
              <c:idx val="6"/>
              <c:layout>
                <c:manualLayout>
                  <c:x val="-4.2168674032054612E-2"/>
                  <c:y val="-0.15129186138589854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44D-4D0E-8D00-0E29E7DB1694}"/>
                </c:ext>
              </c:extLst>
            </c:dLbl>
            <c:dLbl>
              <c:idx val="7"/>
              <c:layout>
                <c:manualLayout>
                  <c:x val="0"/>
                  <c:y val="1.9391614256898195E-2"/>
                </c:manualLayout>
              </c:layout>
              <c:numFmt formatCode="0.00%" sourceLinked="0"/>
              <c:spPr>
                <a:solidFill>
                  <a:srgbClr val="92D050"/>
                </a:solidFill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6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ru-RU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44D-4D0E-8D00-0E29E7DB1694}"/>
                </c:ext>
              </c:extLst>
            </c:dLbl>
            <c:dLbl>
              <c:idx val="8"/>
              <c:layout>
                <c:manualLayout>
                  <c:x val="2.5301204419232767E-2"/>
                  <c:y val="-0.15643606368631446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44D-4D0E-8D00-0E29E7DB1694}"/>
                </c:ext>
              </c:extLst>
            </c:dLbl>
            <c:dLbl>
              <c:idx val="9"/>
              <c:layout>
                <c:manualLayout>
                  <c:x val="4.216867403205464E-2"/>
                  <c:y val="-0.15182549056173733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44D-4D0E-8D00-0E29E7DB1694}"/>
                </c:ext>
              </c:extLst>
            </c:dLbl>
            <c:dLbl>
              <c:idx val="10"/>
              <c:layout>
                <c:manualLayout>
                  <c:x val="-1.742340990065127E-2"/>
                  <c:y val="7.549529145416714E-2"/>
                </c:manualLayout>
              </c:layout>
              <c:numFmt formatCode="0.00%" sourceLinked="0"/>
              <c:spPr>
                <a:solidFill>
                  <a:srgbClr val="006699"/>
                </a:solidFill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6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ru-RU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44D-4D0E-8D00-0E29E7DB1694}"/>
                </c:ext>
              </c:extLst>
            </c:dLbl>
            <c:dLbl>
              <c:idx val="11"/>
              <c:layout>
                <c:manualLayout>
                  <c:x val="-2.6593159621269982E-2"/>
                  <c:y val="-3.3236171433771007E-2"/>
                </c:manualLayout>
              </c:layout>
              <c:numFmt formatCode="0.00%" sourceLinked="0"/>
              <c:spPr>
                <a:solidFill>
                  <a:srgbClr val="FFC1C1"/>
                </a:solidFill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6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ru-RU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44D-4D0E-8D00-0E29E7DB1694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6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'на сайт'!$A$50:$A$63</c15:sqref>
                  </c15:fullRef>
                </c:ext>
              </c:extLst>
              <c:f>'на сайт'!$A$52:$A$63</c:f>
              <c:strCache>
                <c:ptCount val="12"/>
                <c:pt idx="0">
                  <c:v>Общегосударственные вопросы</c:v>
                </c:pt>
                <c:pt idx="1">
                  <c:v>Национальная оборона</c:v>
                </c:pt>
                <c:pt idx="2">
                  <c:v>Национальная безопасность и правоохранительная деятельность</c:v>
                </c:pt>
                <c:pt idx="3">
                  <c:v>Национальная экономика</c:v>
                </c:pt>
                <c:pt idx="4">
                  <c:v>Жилищно-коммунальное хозяйство</c:v>
                </c:pt>
                <c:pt idx="5">
                  <c:v>Образование</c:v>
                </c:pt>
                <c:pt idx="6">
                  <c:v>Культура, кинематография</c:v>
                </c:pt>
                <c:pt idx="7">
                  <c:v>Здравоохранение</c:v>
                </c:pt>
                <c:pt idx="8">
                  <c:v>Социальная политика</c:v>
                </c:pt>
                <c:pt idx="9">
                  <c:v>Физическая культура и спорт</c:v>
                </c:pt>
                <c:pt idx="10">
                  <c:v>Обслуживание государственного (муниципального) долга</c:v>
                </c:pt>
                <c:pt idx="11">
                  <c:v>Межбюджетные трансферты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'на сайт'!$D$50:$D$63</c15:sqref>
                  </c15:fullRef>
                </c:ext>
              </c:extLst>
              <c:f>'на сайт'!$D$52:$D$63</c:f>
              <c:numCache>
                <c:formatCode>"₽"###\ ##0.00</c:formatCode>
                <c:ptCount val="12"/>
                <c:pt idx="0" formatCode="#\ ##0.0">
                  <c:v>374.8</c:v>
                </c:pt>
                <c:pt idx="1" formatCode="#\ ##0.0">
                  <c:v>7.5</c:v>
                </c:pt>
                <c:pt idx="2" formatCode="#\ ##0.0">
                  <c:v>47.3</c:v>
                </c:pt>
                <c:pt idx="3" formatCode="#\ ##0.0">
                  <c:v>135.80000000000001</c:v>
                </c:pt>
                <c:pt idx="4" formatCode="#\ ##0.0">
                  <c:v>490.9</c:v>
                </c:pt>
                <c:pt idx="5" formatCode="#\ ##0.0">
                  <c:v>2382.6999999999998</c:v>
                </c:pt>
                <c:pt idx="6" formatCode="#\ ##0.0">
                  <c:v>259.7</c:v>
                </c:pt>
                <c:pt idx="7" formatCode="#\ ##0.0">
                  <c:v>49.6</c:v>
                </c:pt>
                <c:pt idx="8" formatCode="#\ ##0.0">
                  <c:v>257</c:v>
                </c:pt>
                <c:pt idx="9" formatCode="#\ ##0.0">
                  <c:v>190.2</c:v>
                </c:pt>
                <c:pt idx="10" formatCode="#\ ##0.0">
                  <c:v>1.2</c:v>
                </c:pt>
                <c:pt idx="11" formatCode="#\ ##0.0">
                  <c:v>43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/>
            </c:ext>
            <c:ext xmlns:c16="http://schemas.microsoft.com/office/drawing/2014/chart" uri="{C3380CC4-5D6E-409C-BE32-E72D297353CC}">
              <c16:uniqueId val="{00000002-144D-4D0E-8D00-0E29E7DB1694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extLst>
          <c:ext xmlns:c15="http://schemas.microsoft.com/office/drawing/2012/chart" uri="{02D57815-91ED-43cb-92C2-25804820EDAC}">
            <c15:filteredPi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'на сайт'!$B$49</c15:sqref>
                        </c15:formulaRef>
                      </c:ext>
                    </c:extLst>
                    <c:strCache>
                      <c:ptCount val="1"/>
                      <c:pt idx="0">
                        <c:v>факт за соответствующий период 2023 года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>
                    <c:ext xmlns:c16="http://schemas.microsoft.com/office/drawing/2014/chart" uri="{C3380CC4-5D6E-409C-BE32-E72D297353CC}">
                      <c16:uniqueId val="{00000019-66B5-4D3B-B091-66ED4B0EDA92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>
                    <c:ext xmlns:c16="http://schemas.microsoft.com/office/drawing/2014/chart" uri="{C3380CC4-5D6E-409C-BE32-E72D297353CC}">
                      <c16:uniqueId val="{0000001B-66B5-4D3B-B091-66ED4B0EDA92}"/>
                    </c:ext>
                  </c:extLst>
                </c:dPt>
                <c:dPt>
                  <c:idx val="2"/>
                  <c:bubble3D val="0"/>
                  <c:spPr>
                    <a:solidFill>
                      <a:schemeClr val="accent3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>
                    <c:ext xmlns:c16="http://schemas.microsoft.com/office/drawing/2014/chart" uri="{C3380CC4-5D6E-409C-BE32-E72D297353CC}">
                      <c16:uniqueId val="{0000001D-66B5-4D3B-B091-66ED4B0EDA92}"/>
                    </c:ext>
                  </c:extLst>
                </c:dPt>
                <c:dPt>
                  <c:idx val="3"/>
                  <c:bubble3D val="0"/>
                  <c:spPr>
                    <a:solidFill>
                      <a:schemeClr val="accent4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>
                    <c:ext xmlns:c16="http://schemas.microsoft.com/office/drawing/2014/chart" uri="{C3380CC4-5D6E-409C-BE32-E72D297353CC}">
                      <c16:uniqueId val="{0000001F-66B5-4D3B-B091-66ED4B0EDA92}"/>
                    </c:ext>
                  </c:extLst>
                </c:dPt>
                <c:dPt>
                  <c:idx val="4"/>
                  <c:bubble3D val="0"/>
                  <c:spPr>
                    <a:solidFill>
                      <a:schemeClr val="accent5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>
                    <c:ext xmlns:c16="http://schemas.microsoft.com/office/drawing/2014/chart" uri="{C3380CC4-5D6E-409C-BE32-E72D297353CC}">
                      <c16:uniqueId val="{00000021-66B5-4D3B-B091-66ED4B0EDA92}"/>
                    </c:ext>
                  </c:extLst>
                </c:dPt>
                <c:dPt>
                  <c:idx val="5"/>
                  <c:bubble3D val="0"/>
                  <c:spPr>
                    <a:solidFill>
                      <a:schemeClr val="accent6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>
                    <c:ext xmlns:c16="http://schemas.microsoft.com/office/drawing/2014/chart" uri="{C3380CC4-5D6E-409C-BE32-E72D297353CC}">
                      <c16:uniqueId val="{00000023-66B5-4D3B-B091-66ED4B0EDA92}"/>
                    </c:ext>
                  </c:extLst>
                </c:dPt>
                <c:dPt>
                  <c:idx val="6"/>
                  <c:bubble3D val="0"/>
                  <c:spPr>
                    <a:solidFill>
                      <a:schemeClr val="accent1">
                        <a:lumMod val="60000"/>
                      </a:schemeClr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>
                    <c:ext xmlns:c16="http://schemas.microsoft.com/office/drawing/2014/chart" uri="{C3380CC4-5D6E-409C-BE32-E72D297353CC}">
                      <c16:uniqueId val="{00000025-66B5-4D3B-B091-66ED4B0EDA92}"/>
                    </c:ext>
                  </c:extLst>
                </c:dPt>
                <c:dPt>
                  <c:idx val="7"/>
                  <c:bubble3D val="0"/>
                  <c:spPr>
                    <a:solidFill>
                      <a:schemeClr val="accent2">
                        <a:lumMod val="60000"/>
                      </a:schemeClr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>
                    <c:ext xmlns:c16="http://schemas.microsoft.com/office/drawing/2014/chart" uri="{C3380CC4-5D6E-409C-BE32-E72D297353CC}">
                      <c16:uniqueId val="{00000027-66B5-4D3B-B091-66ED4B0EDA92}"/>
                    </c:ext>
                  </c:extLst>
                </c:dPt>
                <c:dPt>
                  <c:idx val="8"/>
                  <c:bubble3D val="0"/>
                  <c:spPr>
                    <a:solidFill>
                      <a:schemeClr val="accent3">
                        <a:lumMod val="60000"/>
                      </a:schemeClr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>
                    <c:ext xmlns:c16="http://schemas.microsoft.com/office/drawing/2014/chart" uri="{C3380CC4-5D6E-409C-BE32-E72D297353CC}">
                      <c16:uniqueId val="{00000029-66B5-4D3B-B091-66ED4B0EDA92}"/>
                    </c:ext>
                  </c:extLst>
                </c:dPt>
                <c:dPt>
                  <c:idx val="9"/>
                  <c:bubble3D val="0"/>
                  <c:spPr>
                    <a:solidFill>
                      <a:schemeClr val="accent4">
                        <a:lumMod val="60000"/>
                      </a:schemeClr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>
                    <c:ext xmlns:c16="http://schemas.microsoft.com/office/drawing/2014/chart" uri="{C3380CC4-5D6E-409C-BE32-E72D297353CC}">
                      <c16:uniqueId val="{0000002B-66B5-4D3B-B091-66ED4B0EDA92}"/>
                    </c:ext>
                  </c:extLst>
                </c:dPt>
                <c:dPt>
                  <c:idx val="10"/>
                  <c:bubble3D val="0"/>
                  <c:spPr>
                    <a:solidFill>
                      <a:schemeClr val="accent5">
                        <a:lumMod val="60000"/>
                      </a:schemeClr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>
                    <c:ext xmlns:c16="http://schemas.microsoft.com/office/drawing/2014/chart" uri="{C3380CC4-5D6E-409C-BE32-E72D297353CC}">
                      <c16:uniqueId val="{0000002D-66B5-4D3B-B091-66ED4B0EDA92}"/>
                    </c:ext>
                  </c:extLst>
                </c:dPt>
                <c:dPt>
                  <c:idx val="11"/>
                  <c:bubble3D val="0"/>
                  <c:spPr>
                    <a:solidFill>
                      <a:schemeClr val="accent6">
                        <a:lumMod val="60000"/>
                      </a:schemeClr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>
                    <c:ext xmlns:c16="http://schemas.microsoft.com/office/drawing/2014/chart" uri="{C3380CC4-5D6E-409C-BE32-E72D297353CC}">
                      <c16:uniqueId val="{0000002F-66B5-4D3B-B091-66ED4B0EDA92}"/>
                    </c:ext>
                  </c:extLst>
                </c:dPt>
                <c:dLbls>
                  <c:spPr>
                    <a:pattFill prst="pct75">
                      <a:fgClr>
                        <a:schemeClr val="dk1">
                          <a:lumMod val="75000"/>
                          <a:lumOff val="25000"/>
                        </a:schemeClr>
                      </a:fgClr>
                      <a:bgClr>
                        <a:schemeClr val="dk1">
                          <a:lumMod val="65000"/>
                          <a:lumOff val="35000"/>
                        </a:schemeClr>
                      </a:bgClr>
                    </a:pattFill>
                    <a:ln>
                      <a:noFill/>
                    </a:ln>
                    <a:effectLst>
                      <a:outerShdw blurRad="50800" dist="38100" dir="2700000" algn="tl" rotWithShape="0">
                        <a:prstClr val="black">
                          <a:alpha val="40000"/>
                        </a:prstClr>
                      </a:outerShdw>
                    </a:effectLst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1000" b="1" i="0" u="none" strike="noStrike" kern="1200" baseline="0">
                          <a:solidFill>
                            <a:schemeClr val="lt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ctr"/>
                  <c:showLegendKey val="0"/>
                  <c:showVal val="0"/>
                  <c:showCatName val="0"/>
                  <c:showSerName val="0"/>
                  <c:showPercent val="1"/>
                  <c:showBubbleSize val="0"/>
                  <c:showLeaderLines val="1"/>
                  <c:leaderLines>
                    <c:spPr>
                      <a:ln w="9525">
                        <a:solidFill>
                          <a:schemeClr val="dk1">
                            <a:lumMod val="50000"/>
                            <a:lumOff val="50000"/>
                          </a:schemeClr>
                        </a:solidFill>
                      </a:ln>
                      <a:effectLst/>
                    </c:spPr>
                  </c:leaderLines>
                  <c:extLst>
                    <c:ext uri="{CE6537A1-D6FC-4f65-9D91-7224C49458BB}"/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'на сайт'!$A$50:$A$63</c15:sqref>
                        </c15:fullRef>
                        <c15:formulaRef>
                          <c15:sqref>'на сайт'!$A$52:$A$63</c15:sqref>
                        </c15:formulaRef>
                      </c:ext>
                    </c:extLst>
                    <c:strCache>
                      <c:ptCount val="12"/>
                      <c:pt idx="0">
                        <c:v>Общегосударственные вопросы</c:v>
                      </c:pt>
                      <c:pt idx="1">
                        <c:v>Национальная оборона</c:v>
                      </c:pt>
                      <c:pt idx="2">
                        <c:v>Национальная безопасность и правоохранительная деятельность</c:v>
                      </c:pt>
                      <c:pt idx="3">
                        <c:v>Национальная экономика</c:v>
                      </c:pt>
                      <c:pt idx="4">
                        <c:v>Жилищно-коммунальное хозяйство</c:v>
                      </c:pt>
                      <c:pt idx="5">
                        <c:v>Образование</c:v>
                      </c:pt>
                      <c:pt idx="6">
                        <c:v>Культура, кинематография</c:v>
                      </c:pt>
                      <c:pt idx="7">
                        <c:v>Здравоохранение</c:v>
                      </c:pt>
                      <c:pt idx="8">
                        <c:v>Социальная политика</c:v>
                      </c:pt>
                      <c:pt idx="9">
                        <c:v>Физическая культура и спорт</c:v>
                      </c:pt>
                      <c:pt idx="10">
                        <c:v>Обслуживание государственного (муниципального) долга</c:v>
                      </c:pt>
                      <c:pt idx="11">
                        <c:v>Межбюджетные трансферты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'на сайт'!$B$50:$B$63</c15:sqref>
                        </c15:fullRef>
                        <c15:formulaRef>
                          <c15:sqref>'на сайт'!$B$52:$B$63</c15:sqref>
                        </c15:formulaRef>
                      </c:ext>
                    </c:extLst>
                    <c:numCache>
                      <c:formatCode>"₽"###\ ##0.00</c:formatCode>
                      <c:ptCount val="12"/>
                      <c:pt idx="0" formatCode="#\ ##0.0">
                        <c:v>311.8</c:v>
                      </c:pt>
                      <c:pt idx="1" formatCode="#\ ##0.0">
                        <c:v>5.3</c:v>
                      </c:pt>
                      <c:pt idx="2" formatCode="#\ ##0.0">
                        <c:v>41.8</c:v>
                      </c:pt>
                      <c:pt idx="3" formatCode="#\ ##0.0">
                        <c:v>103.8</c:v>
                      </c:pt>
                      <c:pt idx="4" formatCode="#\ ##0.0">
                        <c:v>319.89999999999998</c:v>
                      </c:pt>
                      <c:pt idx="5" formatCode="#\ ##0.0">
                        <c:v>2025.8</c:v>
                      </c:pt>
                      <c:pt idx="6" formatCode="#\ ##0.0">
                        <c:v>209.5</c:v>
                      </c:pt>
                      <c:pt idx="7" formatCode="#\ ##0.0">
                        <c:v>24</c:v>
                      </c:pt>
                      <c:pt idx="8" formatCode="#\ ##0.0">
                        <c:v>217</c:v>
                      </c:pt>
                      <c:pt idx="9" formatCode="#\ ##0.0">
                        <c:v>152.19999999999999</c:v>
                      </c:pt>
                      <c:pt idx="10" formatCode="#\ ##0.0">
                        <c:v>0.6</c:v>
                      </c:pt>
                      <c:pt idx="11" formatCode="#\ ##0.0">
                        <c:v>28.6</c:v>
                      </c:pt>
                    </c:numCache>
                  </c:numRef>
                </c:val>
                <c:extLst>
                  <c:ext uri="{02D57815-91ED-43cb-92C2-25804820EDAC}">
                    <c15:categoryFilterExceptions/>
                  </c:ext>
                  <c:ext xmlns:c16="http://schemas.microsoft.com/office/drawing/2014/chart" uri="{C3380CC4-5D6E-409C-BE32-E72D297353CC}">
                    <c16:uniqueId val="{00000000-144D-4D0E-8D00-0E29E7DB1694}"/>
                  </c:ext>
                </c:extLst>
              </c15:ser>
            </c15:filteredPieSeries>
            <c15:filteredPie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'на сайт'!$C$49</c15:sqref>
                        </c15:formulaRef>
                      </c:ext>
                    </c:extLst>
                    <c:strCache>
                      <c:ptCount val="1"/>
                      <c:pt idx="0">
                        <c:v>План на 2024 год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31-66B5-4D3B-B091-66ED4B0EDA92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33-66B5-4D3B-B091-66ED4B0EDA92}"/>
                    </c:ext>
                  </c:extLst>
                </c:dPt>
                <c:dPt>
                  <c:idx val="2"/>
                  <c:bubble3D val="0"/>
                  <c:spPr>
                    <a:solidFill>
                      <a:schemeClr val="accent3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35-66B5-4D3B-B091-66ED4B0EDA92}"/>
                    </c:ext>
                  </c:extLst>
                </c:dPt>
                <c:dPt>
                  <c:idx val="3"/>
                  <c:bubble3D val="0"/>
                  <c:spPr>
                    <a:solidFill>
                      <a:schemeClr val="accent4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37-66B5-4D3B-B091-66ED4B0EDA92}"/>
                    </c:ext>
                  </c:extLst>
                </c:dPt>
                <c:dPt>
                  <c:idx val="4"/>
                  <c:bubble3D val="0"/>
                  <c:spPr>
                    <a:solidFill>
                      <a:schemeClr val="accent5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39-66B5-4D3B-B091-66ED4B0EDA92}"/>
                    </c:ext>
                  </c:extLst>
                </c:dPt>
                <c:dPt>
                  <c:idx val="5"/>
                  <c:bubble3D val="0"/>
                  <c:spPr>
                    <a:solidFill>
                      <a:schemeClr val="accent6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3B-66B5-4D3B-B091-66ED4B0EDA92}"/>
                    </c:ext>
                  </c:extLst>
                </c:dPt>
                <c:dPt>
                  <c:idx val="6"/>
                  <c:bubble3D val="0"/>
                  <c:spPr>
                    <a:solidFill>
                      <a:schemeClr val="accent1">
                        <a:lumMod val="60000"/>
                      </a:schemeClr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3D-66B5-4D3B-B091-66ED4B0EDA92}"/>
                    </c:ext>
                  </c:extLst>
                </c:dPt>
                <c:dPt>
                  <c:idx val="7"/>
                  <c:bubble3D val="0"/>
                  <c:spPr>
                    <a:solidFill>
                      <a:schemeClr val="accent2">
                        <a:lumMod val="60000"/>
                      </a:schemeClr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3F-66B5-4D3B-B091-66ED4B0EDA92}"/>
                    </c:ext>
                  </c:extLst>
                </c:dPt>
                <c:dPt>
                  <c:idx val="8"/>
                  <c:bubble3D val="0"/>
                  <c:spPr>
                    <a:solidFill>
                      <a:schemeClr val="accent3">
                        <a:lumMod val="60000"/>
                      </a:schemeClr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41-66B5-4D3B-B091-66ED4B0EDA92}"/>
                    </c:ext>
                  </c:extLst>
                </c:dPt>
                <c:dPt>
                  <c:idx val="9"/>
                  <c:bubble3D val="0"/>
                  <c:spPr>
                    <a:solidFill>
                      <a:schemeClr val="accent4">
                        <a:lumMod val="60000"/>
                      </a:schemeClr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43-66B5-4D3B-B091-66ED4B0EDA92}"/>
                    </c:ext>
                  </c:extLst>
                </c:dPt>
                <c:dPt>
                  <c:idx val="10"/>
                  <c:bubble3D val="0"/>
                  <c:spPr>
                    <a:solidFill>
                      <a:schemeClr val="accent5">
                        <a:lumMod val="60000"/>
                      </a:schemeClr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>
                    <c:ext xmlns:c16="http://schemas.microsoft.com/office/drawing/2014/chart" uri="{C3380CC4-5D6E-409C-BE32-E72D297353CC}">
                      <c16:uniqueId val="{00000045-66B5-4D3B-B091-66ED4B0EDA92}"/>
                    </c:ext>
                  </c:extLst>
                </c:dPt>
                <c:dPt>
                  <c:idx val="11"/>
                  <c:bubble3D val="0"/>
                  <c:spPr>
                    <a:solidFill>
                      <a:schemeClr val="accent6">
                        <a:lumMod val="60000"/>
                      </a:schemeClr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>
                    <c:ext xmlns:c16="http://schemas.microsoft.com/office/drawing/2014/chart" uri="{C3380CC4-5D6E-409C-BE32-E72D297353CC}">
                      <c16:uniqueId val="{00000047-66B5-4D3B-B091-66ED4B0EDA92}"/>
                    </c:ext>
                  </c:extLst>
                </c:dPt>
                <c:dLbls>
                  <c:spPr>
                    <a:pattFill prst="pct75">
                      <a:fgClr>
                        <a:schemeClr val="dk1">
                          <a:lumMod val="75000"/>
                          <a:lumOff val="25000"/>
                        </a:schemeClr>
                      </a:fgClr>
                      <a:bgClr>
                        <a:schemeClr val="dk1">
                          <a:lumMod val="65000"/>
                          <a:lumOff val="35000"/>
                        </a:schemeClr>
                      </a:bgClr>
                    </a:pattFill>
                    <a:ln>
                      <a:noFill/>
                    </a:ln>
                    <a:effectLst>
                      <a:outerShdw blurRad="50800" dist="38100" dir="2700000" algn="tl" rotWithShape="0">
                        <a:prstClr val="black">
                          <a:alpha val="40000"/>
                        </a:prstClr>
                      </a:outerShdw>
                    </a:effectLst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1000" b="1" i="0" u="none" strike="noStrike" kern="1200" baseline="0">
                          <a:solidFill>
                            <a:schemeClr val="lt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ctr"/>
                  <c:showLegendKey val="0"/>
                  <c:showVal val="0"/>
                  <c:showCatName val="0"/>
                  <c:showSerName val="0"/>
                  <c:showPercent val="1"/>
                  <c:showBubbleSize val="0"/>
                  <c:showLeaderLines val="1"/>
                  <c:leaderLines>
                    <c:spPr>
                      <a:ln w="9525">
                        <a:solidFill>
                          <a:schemeClr val="dk1">
                            <a:lumMod val="50000"/>
                            <a:lumOff val="50000"/>
                          </a:schemeClr>
                        </a:solidFill>
                      </a:ln>
                      <a:effectLst/>
                    </c:spPr>
                  </c:leaderLines>
                  <c:extLst xmlns:c15="http://schemas.microsoft.com/office/drawing/2012/chart">
                    <c:ext xmlns:c15="http://schemas.microsoft.com/office/drawing/2012/chart" uri="{CE6537A1-D6FC-4f65-9D91-7224C49458BB}"/>
                  </c:extLst>
                </c:dLbls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'на сайт'!$A$50:$A$63</c15:sqref>
                        </c15:fullRef>
                        <c15:formulaRef>
                          <c15:sqref>'на сайт'!$A$52:$A$63</c15:sqref>
                        </c15:formulaRef>
                      </c:ext>
                    </c:extLst>
                    <c:strCache>
                      <c:ptCount val="12"/>
                      <c:pt idx="0">
                        <c:v>Общегосударственные вопросы</c:v>
                      </c:pt>
                      <c:pt idx="1">
                        <c:v>Национальная оборона</c:v>
                      </c:pt>
                      <c:pt idx="2">
                        <c:v>Национальная безопасность и правоохранительная деятельность</c:v>
                      </c:pt>
                      <c:pt idx="3">
                        <c:v>Национальная экономика</c:v>
                      </c:pt>
                      <c:pt idx="4">
                        <c:v>Жилищно-коммунальное хозяйство</c:v>
                      </c:pt>
                      <c:pt idx="5">
                        <c:v>Образование</c:v>
                      </c:pt>
                      <c:pt idx="6">
                        <c:v>Культура, кинематография</c:v>
                      </c:pt>
                      <c:pt idx="7">
                        <c:v>Здравоохранение</c:v>
                      </c:pt>
                      <c:pt idx="8">
                        <c:v>Социальная политика</c:v>
                      </c:pt>
                      <c:pt idx="9">
                        <c:v>Физическая культура и спорт</c:v>
                      </c:pt>
                      <c:pt idx="10">
                        <c:v>Обслуживание государственного (муниципального) долга</c:v>
                      </c:pt>
                      <c:pt idx="11">
                        <c:v>Межбюджетные трансферты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'на сайт'!$C$50:$C$63</c15:sqref>
                        </c15:fullRef>
                        <c15:formulaRef>
                          <c15:sqref>'на сайт'!$C$52:$C$63</c15:sqref>
                        </c15:formulaRef>
                      </c:ext>
                    </c:extLst>
                    <c:numCache>
                      <c:formatCode>"₽"###\ ##0.00</c:formatCode>
                      <c:ptCount val="12"/>
                      <c:pt idx="0" formatCode="#\ ##0.0">
                        <c:v>412.3</c:v>
                      </c:pt>
                      <c:pt idx="1" formatCode="#\ ##0.0">
                        <c:v>8.6</c:v>
                      </c:pt>
                      <c:pt idx="2" formatCode="#\ ##0.0">
                        <c:v>51.5</c:v>
                      </c:pt>
                      <c:pt idx="3" formatCode="#\ ##0.0">
                        <c:v>148.19999999999999</c:v>
                      </c:pt>
                      <c:pt idx="4" formatCode="#\ ##0.0">
                        <c:v>518.20000000000005</c:v>
                      </c:pt>
                      <c:pt idx="5" formatCode="#\ ##0.0">
                        <c:v>2475</c:v>
                      </c:pt>
                      <c:pt idx="6" formatCode="#\ ##0.0">
                        <c:v>262.3</c:v>
                      </c:pt>
                      <c:pt idx="7" formatCode="#\ ##0.0">
                        <c:v>65.8</c:v>
                      </c:pt>
                      <c:pt idx="8" formatCode="#\ ##0.0">
                        <c:v>284.8</c:v>
                      </c:pt>
                      <c:pt idx="9" formatCode="#\ ##0.0">
                        <c:v>212.9</c:v>
                      </c:pt>
                      <c:pt idx="10" formatCode="#\ ##0.0">
                        <c:v>1.3</c:v>
                      </c:pt>
                      <c:pt idx="11" formatCode="#\ ##0.0">
                        <c:v>43</c:v>
                      </c:pt>
                    </c:numCache>
                  </c:numRef>
                </c:val>
                <c:extLst xmlns:c15="http://schemas.microsoft.com/office/drawing/2012/chart">
                  <c:ext xmlns:c15="http://schemas.microsoft.com/office/drawing/2012/chart" uri="{02D57815-91ED-43cb-92C2-25804820EDAC}">
                    <c15:categoryFilterExceptions/>
                  </c:ext>
                  <c:ext xmlns:c16="http://schemas.microsoft.com/office/drawing/2014/chart" uri="{C3380CC4-5D6E-409C-BE32-E72D297353CC}">
                    <c16:uniqueId val="{00000001-144D-4D0E-8D00-0E29E7DB1694}"/>
                  </c:ext>
                </c:extLst>
              </c15:ser>
            </c15:filteredPieSeries>
            <c15:filteredPie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'на сайт'!$E$49</c15:sqref>
                        </c15:formulaRef>
                      </c:ext>
                    </c:extLst>
                    <c:strCache>
                      <c:ptCount val="1"/>
                      <c:pt idx="0">
                        <c:v>% исполнения плана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49-66B5-4D3B-B091-66ED4B0EDA92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4B-66B5-4D3B-B091-66ED4B0EDA92}"/>
                    </c:ext>
                  </c:extLst>
                </c:dPt>
                <c:dPt>
                  <c:idx val="2"/>
                  <c:bubble3D val="0"/>
                  <c:spPr>
                    <a:solidFill>
                      <a:schemeClr val="accent3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4D-66B5-4D3B-B091-66ED4B0EDA92}"/>
                    </c:ext>
                  </c:extLst>
                </c:dPt>
                <c:dPt>
                  <c:idx val="3"/>
                  <c:bubble3D val="0"/>
                  <c:spPr>
                    <a:solidFill>
                      <a:schemeClr val="accent4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4F-66B5-4D3B-B091-66ED4B0EDA92}"/>
                    </c:ext>
                  </c:extLst>
                </c:dPt>
                <c:dPt>
                  <c:idx val="4"/>
                  <c:bubble3D val="0"/>
                  <c:spPr>
                    <a:solidFill>
                      <a:schemeClr val="accent5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51-66B5-4D3B-B091-66ED4B0EDA92}"/>
                    </c:ext>
                  </c:extLst>
                </c:dPt>
                <c:dPt>
                  <c:idx val="5"/>
                  <c:bubble3D val="0"/>
                  <c:spPr>
                    <a:solidFill>
                      <a:schemeClr val="accent6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53-66B5-4D3B-B091-66ED4B0EDA92}"/>
                    </c:ext>
                  </c:extLst>
                </c:dPt>
                <c:dPt>
                  <c:idx val="6"/>
                  <c:bubble3D val="0"/>
                  <c:spPr>
                    <a:solidFill>
                      <a:schemeClr val="accent1">
                        <a:lumMod val="60000"/>
                      </a:schemeClr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55-66B5-4D3B-B091-66ED4B0EDA92}"/>
                    </c:ext>
                  </c:extLst>
                </c:dPt>
                <c:dPt>
                  <c:idx val="7"/>
                  <c:bubble3D val="0"/>
                  <c:spPr>
                    <a:solidFill>
                      <a:schemeClr val="accent2">
                        <a:lumMod val="60000"/>
                      </a:schemeClr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57-66B5-4D3B-B091-66ED4B0EDA92}"/>
                    </c:ext>
                  </c:extLst>
                </c:dPt>
                <c:dPt>
                  <c:idx val="8"/>
                  <c:bubble3D val="0"/>
                  <c:spPr>
                    <a:solidFill>
                      <a:schemeClr val="accent3">
                        <a:lumMod val="60000"/>
                      </a:schemeClr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59-66B5-4D3B-B091-66ED4B0EDA92}"/>
                    </c:ext>
                  </c:extLst>
                </c:dPt>
                <c:dPt>
                  <c:idx val="9"/>
                  <c:bubble3D val="0"/>
                  <c:spPr>
                    <a:solidFill>
                      <a:schemeClr val="accent4">
                        <a:lumMod val="60000"/>
                      </a:schemeClr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5B-66B5-4D3B-B091-66ED4B0EDA92}"/>
                    </c:ext>
                  </c:extLst>
                </c:dPt>
                <c:dPt>
                  <c:idx val="10"/>
                  <c:bubble3D val="0"/>
                  <c:spPr>
                    <a:solidFill>
                      <a:schemeClr val="accent5">
                        <a:lumMod val="60000"/>
                      </a:schemeClr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>
                    <c:ext xmlns:c16="http://schemas.microsoft.com/office/drawing/2014/chart" uri="{C3380CC4-5D6E-409C-BE32-E72D297353CC}">
                      <c16:uniqueId val="{0000005D-66B5-4D3B-B091-66ED4B0EDA92}"/>
                    </c:ext>
                  </c:extLst>
                </c:dPt>
                <c:dPt>
                  <c:idx val="11"/>
                  <c:bubble3D val="0"/>
                  <c:spPr>
                    <a:solidFill>
                      <a:schemeClr val="accent6">
                        <a:lumMod val="60000"/>
                      </a:schemeClr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>
                    <c:ext xmlns:c16="http://schemas.microsoft.com/office/drawing/2014/chart" uri="{C3380CC4-5D6E-409C-BE32-E72D297353CC}">
                      <c16:uniqueId val="{0000005F-66B5-4D3B-B091-66ED4B0EDA92}"/>
                    </c:ext>
                  </c:extLst>
                </c:dPt>
                <c:dLbls>
                  <c:spPr>
                    <a:pattFill prst="pct75">
                      <a:fgClr>
                        <a:schemeClr val="dk1">
                          <a:lumMod val="75000"/>
                          <a:lumOff val="25000"/>
                        </a:schemeClr>
                      </a:fgClr>
                      <a:bgClr>
                        <a:schemeClr val="dk1">
                          <a:lumMod val="65000"/>
                          <a:lumOff val="35000"/>
                        </a:schemeClr>
                      </a:bgClr>
                    </a:pattFill>
                    <a:ln>
                      <a:noFill/>
                    </a:ln>
                    <a:effectLst>
                      <a:outerShdw blurRad="50800" dist="38100" dir="2700000" algn="tl" rotWithShape="0">
                        <a:prstClr val="black">
                          <a:alpha val="40000"/>
                        </a:prstClr>
                      </a:outerShdw>
                    </a:effectLst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1000" b="1" i="0" u="none" strike="noStrike" kern="1200" baseline="0">
                          <a:solidFill>
                            <a:schemeClr val="lt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ctr"/>
                  <c:showLegendKey val="0"/>
                  <c:showVal val="0"/>
                  <c:showCatName val="0"/>
                  <c:showSerName val="0"/>
                  <c:showPercent val="1"/>
                  <c:showBubbleSize val="0"/>
                  <c:showLeaderLines val="1"/>
                  <c:leaderLines>
                    <c:spPr>
                      <a:ln w="9525">
                        <a:solidFill>
                          <a:schemeClr val="dk1">
                            <a:lumMod val="50000"/>
                            <a:lumOff val="50000"/>
                          </a:schemeClr>
                        </a:solidFill>
                      </a:ln>
                      <a:effectLst/>
                    </c:spPr>
                  </c:leaderLines>
                  <c:extLst xmlns:c15="http://schemas.microsoft.com/office/drawing/2012/chart">
                    <c:ext xmlns:c15="http://schemas.microsoft.com/office/drawing/2012/chart" uri="{CE6537A1-D6FC-4f65-9D91-7224C49458BB}"/>
                  </c:extLst>
                </c:dLbls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'на сайт'!$A$50:$A$63</c15:sqref>
                        </c15:fullRef>
                        <c15:formulaRef>
                          <c15:sqref>'на сайт'!$A$52:$A$63</c15:sqref>
                        </c15:formulaRef>
                      </c:ext>
                    </c:extLst>
                    <c:strCache>
                      <c:ptCount val="12"/>
                      <c:pt idx="0">
                        <c:v>Общегосударственные вопросы</c:v>
                      </c:pt>
                      <c:pt idx="1">
                        <c:v>Национальная оборона</c:v>
                      </c:pt>
                      <c:pt idx="2">
                        <c:v>Национальная безопасность и правоохранительная деятельность</c:v>
                      </c:pt>
                      <c:pt idx="3">
                        <c:v>Национальная экономика</c:v>
                      </c:pt>
                      <c:pt idx="4">
                        <c:v>Жилищно-коммунальное хозяйство</c:v>
                      </c:pt>
                      <c:pt idx="5">
                        <c:v>Образование</c:v>
                      </c:pt>
                      <c:pt idx="6">
                        <c:v>Культура, кинематография</c:v>
                      </c:pt>
                      <c:pt idx="7">
                        <c:v>Здравоохранение</c:v>
                      </c:pt>
                      <c:pt idx="8">
                        <c:v>Социальная политика</c:v>
                      </c:pt>
                      <c:pt idx="9">
                        <c:v>Физическая культура и спорт</c:v>
                      </c:pt>
                      <c:pt idx="10">
                        <c:v>Обслуживание государственного (муниципального) долга</c:v>
                      </c:pt>
                      <c:pt idx="11">
                        <c:v>Межбюджетные трансферты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'на сайт'!$E$50:$E$63</c15:sqref>
                        </c15:fullRef>
                        <c15:formulaRef>
                          <c15:sqref>'на сайт'!$E$52:$E$63</c15:sqref>
                        </c15:formulaRef>
                      </c:ext>
                    </c:extLst>
                    <c:numCache>
                      <c:formatCode>"₽"###\ ##0.00</c:formatCode>
                      <c:ptCount val="12"/>
                      <c:pt idx="0" formatCode="#\ ##0.0">
                        <c:v>90.904681057482406</c:v>
                      </c:pt>
                      <c:pt idx="1" formatCode="#\ ##0.0">
                        <c:v>87.209302325581405</c:v>
                      </c:pt>
                      <c:pt idx="2" formatCode="#\ ##0.0">
                        <c:v>91.84466019417475</c:v>
                      </c:pt>
                      <c:pt idx="3" formatCode="#\ ##0.0">
                        <c:v>91.632928475033751</c:v>
                      </c:pt>
                      <c:pt idx="4" formatCode="#\ ##0.0">
                        <c:v>94.731763797761474</c:v>
                      </c:pt>
                      <c:pt idx="5" formatCode="#\ ##0.0">
                        <c:v>96.270707070707061</c:v>
                      </c:pt>
                      <c:pt idx="6" formatCode="#\ ##0.0">
                        <c:v>99.00876858558901</c:v>
                      </c:pt>
                      <c:pt idx="7" formatCode="#\ ##0.0">
                        <c:v>75.379939209726444</c:v>
                      </c:pt>
                      <c:pt idx="8" formatCode="#\ ##0.0">
                        <c:v>90.238764044943821</c:v>
                      </c:pt>
                      <c:pt idx="9" formatCode="#\ ##0.0">
                        <c:v>89.337717238139973</c:v>
                      </c:pt>
                      <c:pt idx="10" formatCode="#\ ##0.0">
                        <c:v>92.307692307692307</c:v>
                      </c:pt>
                      <c:pt idx="11" formatCode="#\ ##0.0">
                        <c:v>100</c:v>
                      </c:pt>
                    </c:numCache>
                  </c:numRef>
                </c:val>
                <c:extLst xmlns:c15="http://schemas.microsoft.com/office/drawing/2012/chart">
                  <c:ext xmlns:c15="http://schemas.microsoft.com/office/drawing/2012/chart" uri="{02D57815-91ED-43cb-92C2-25804820EDAC}">
                    <c15:categoryFilterExceptions/>
                  </c:ext>
                  <c:ext xmlns:c16="http://schemas.microsoft.com/office/drawing/2014/chart" uri="{C3380CC4-5D6E-409C-BE32-E72D297353CC}">
                    <c16:uniqueId val="{00000003-144D-4D0E-8D00-0E29E7DB1694}"/>
                  </c:ext>
                </c:extLst>
              </c15:ser>
            </c15:filteredPieSeries>
            <c15:filteredPie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'на сайт'!$F$49</c15:sqref>
                        </c15:formulaRef>
                      </c:ext>
                    </c:extLst>
                    <c:strCache>
                      <c:ptCount val="1"/>
                      <c:pt idx="0">
                        <c:v>Динамика, %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61-66B5-4D3B-B091-66ED4B0EDA92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63-66B5-4D3B-B091-66ED4B0EDA92}"/>
                    </c:ext>
                  </c:extLst>
                </c:dPt>
                <c:dPt>
                  <c:idx val="2"/>
                  <c:bubble3D val="0"/>
                  <c:spPr>
                    <a:solidFill>
                      <a:schemeClr val="accent3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65-66B5-4D3B-B091-66ED4B0EDA92}"/>
                    </c:ext>
                  </c:extLst>
                </c:dPt>
                <c:dPt>
                  <c:idx val="3"/>
                  <c:bubble3D val="0"/>
                  <c:spPr>
                    <a:solidFill>
                      <a:schemeClr val="accent4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67-66B5-4D3B-B091-66ED4B0EDA92}"/>
                    </c:ext>
                  </c:extLst>
                </c:dPt>
                <c:dPt>
                  <c:idx val="4"/>
                  <c:bubble3D val="0"/>
                  <c:spPr>
                    <a:solidFill>
                      <a:schemeClr val="accent5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69-66B5-4D3B-B091-66ED4B0EDA92}"/>
                    </c:ext>
                  </c:extLst>
                </c:dPt>
                <c:dPt>
                  <c:idx val="5"/>
                  <c:bubble3D val="0"/>
                  <c:spPr>
                    <a:solidFill>
                      <a:schemeClr val="accent6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6B-66B5-4D3B-B091-66ED4B0EDA92}"/>
                    </c:ext>
                  </c:extLst>
                </c:dPt>
                <c:dPt>
                  <c:idx val="6"/>
                  <c:bubble3D val="0"/>
                  <c:spPr>
                    <a:solidFill>
                      <a:schemeClr val="accent1">
                        <a:lumMod val="60000"/>
                      </a:schemeClr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6D-66B5-4D3B-B091-66ED4B0EDA92}"/>
                    </c:ext>
                  </c:extLst>
                </c:dPt>
                <c:dPt>
                  <c:idx val="7"/>
                  <c:bubble3D val="0"/>
                  <c:spPr>
                    <a:solidFill>
                      <a:schemeClr val="accent2">
                        <a:lumMod val="60000"/>
                      </a:schemeClr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6F-66B5-4D3B-B091-66ED4B0EDA92}"/>
                    </c:ext>
                  </c:extLst>
                </c:dPt>
                <c:dPt>
                  <c:idx val="8"/>
                  <c:bubble3D val="0"/>
                  <c:spPr>
                    <a:solidFill>
                      <a:schemeClr val="accent3">
                        <a:lumMod val="60000"/>
                      </a:schemeClr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71-66B5-4D3B-B091-66ED4B0EDA92}"/>
                    </c:ext>
                  </c:extLst>
                </c:dPt>
                <c:dPt>
                  <c:idx val="9"/>
                  <c:bubble3D val="0"/>
                  <c:spPr>
                    <a:solidFill>
                      <a:schemeClr val="accent4">
                        <a:lumMod val="60000"/>
                      </a:schemeClr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73-66B5-4D3B-B091-66ED4B0EDA92}"/>
                    </c:ext>
                  </c:extLst>
                </c:dPt>
                <c:dPt>
                  <c:idx val="10"/>
                  <c:bubble3D val="0"/>
                  <c:spPr>
                    <a:solidFill>
                      <a:schemeClr val="accent5">
                        <a:lumMod val="60000"/>
                      </a:schemeClr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>
                    <c:ext xmlns:c16="http://schemas.microsoft.com/office/drawing/2014/chart" uri="{C3380CC4-5D6E-409C-BE32-E72D297353CC}">
                      <c16:uniqueId val="{00000075-66B5-4D3B-B091-66ED4B0EDA92}"/>
                    </c:ext>
                  </c:extLst>
                </c:dPt>
                <c:dPt>
                  <c:idx val="11"/>
                  <c:bubble3D val="0"/>
                  <c:spPr>
                    <a:solidFill>
                      <a:schemeClr val="accent6">
                        <a:lumMod val="60000"/>
                      </a:schemeClr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>
                    <c:ext xmlns:c16="http://schemas.microsoft.com/office/drawing/2014/chart" uri="{C3380CC4-5D6E-409C-BE32-E72D297353CC}">
                      <c16:uniqueId val="{00000077-66B5-4D3B-B091-66ED4B0EDA92}"/>
                    </c:ext>
                  </c:extLst>
                </c:dPt>
                <c:dLbls>
                  <c:spPr>
                    <a:pattFill prst="pct75">
                      <a:fgClr>
                        <a:schemeClr val="dk1">
                          <a:lumMod val="75000"/>
                          <a:lumOff val="25000"/>
                        </a:schemeClr>
                      </a:fgClr>
                      <a:bgClr>
                        <a:schemeClr val="dk1">
                          <a:lumMod val="65000"/>
                          <a:lumOff val="35000"/>
                        </a:schemeClr>
                      </a:bgClr>
                    </a:pattFill>
                    <a:ln>
                      <a:noFill/>
                    </a:ln>
                    <a:effectLst>
                      <a:outerShdw blurRad="50800" dist="38100" dir="2700000" algn="tl" rotWithShape="0">
                        <a:prstClr val="black">
                          <a:alpha val="40000"/>
                        </a:prstClr>
                      </a:outerShdw>
                    </a:effectLst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1000" b="1" i="0" u="none" strike="noStrike" kern="1200" baseline="0">
                          <a:solidFill>
                            <a:schemeClr val="lt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ctr"/>
                  <c:showLegendKey val="0"/>
                  <c:showVal val="0"/>
                  <c:showCatName val="0"/>
                  <c:showSerName val="0"/>
                  <c:showPercent val="1"/>
                  <c:showBubbleSize val="0"/>
                  <c:showLeaderLines val="1"/>
                  <c:leaderLines>
                    <c:spPr>
                      <a:ln w="9525">
                        <a:solidFill>
                          <a:schemeClr val="dk1">
                            <a:lumMod val="50000"/>
                            <a:lumOff val="50000"/>
                          </a:schemeClr>
                        </a:solidFill>
                      </a:ln>
                      <a:effectLst/>
                    </c:spPr>
                  </c:leaderLines>
                  <c:extLst xmlns:c15="http://schemas.microsoft.com/office/drawing/2012/chart">
                    <c:ext xmlns:c15="http://schemas.microsoft.com/office/drawing/2012/chart" uri="{CE6537A1-D6FC-4f65-9D91-7224C49458BB}"/>
                  </c:extLst>
                </c:dLbls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'на сайт'!$A$50:$A$63</c15:sqref>
                        </c15:fullRef>
                        <c15:formulaRef>
                          <c15:sqref>'на сайт'!$A$52:$A$63</c15:sqref>
                        </c15:formulaRef>
                      </c:ext>
                    </c:extLst>
                    <c:strCache>
                      <c:ptCount val="12"/>
                      <c:pt idx="0">
                        <c:v>Общегосударственные вопросы</c:v>
                      </c:pt>
                      <c:pt idx="1">
                        <c:v>Национальная оборона</c:v>
                      </c:pt>
                      <c:pt idx="2">
                        <c:v>Национальная безопасность и правоохранительная деятельность</c:v>
                      </c:pt>
                      <c:pt idx="3">
                        <c:v>Национальная экономика</c:v>
                      </c:pt>
                      <c:pt idx="4">
                        <c:v>Жилищно-коммунальное хозяйство</c:v>
                      </c:pt>
                      <c:pt idx="5">
                        <c:v>Образование</c:v>
                      </c:pt>
                      <c:pt idx="6">
                        <c:v>Культура, кинематография</c:v>
                      </c:pt>
                      <c:pt idx="7">
                        <c:v>Здравоохранение</c:v>
                      </c:pt>
                      <c:pt idx="8">
                        <c:v>Социальная политика</c:v>
                      </c:pt>
                      <c:pt idx="9">
                        <c:v>Физическая культура и спорт</c:v>
                      </c:pt>
                      <c:pt idx="10">
                        <c:v>Обслуживание государственного (муниципального) долга</c:v>
                      </c:pt>
                      <c:pt idx="11">
                        <c:v>Межбюджетные трансферты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'на сайт'!$F$50:$F$63</c15:sqref>
                        </c15:fullRef>
                        <c15:formulaRef>
                          <c15:sqref>'на сайт'!$F$52:$F$63</c15:sqref>
                        </c15:formulaRef>
                      </c:ext>
                    </c:extLst>
                    <c:numCache>
                      <c:formatCode>"₽"###\ ##0.00</c:formatCode>
                      <c:ptCount val="12"/>
                      <c:pt idx="0" formatCode="#\ ##0.0">
                        <c:v>120.20525978191148</c:v>
                      </c:pt>
                      <c:pt idx="1" formatCode="#\ ##0.0">
                        <c:v>141.50943396226415</c:v>
                      </c:pt>
                      <c:pt idx="2" formatCode="#\ ##0.0">
                        <c:v>113.1578947368421</c:v>
                      </c:pt>
                      <c:pt idx="3" formatCode="#\ ##0.0">
                        <c:v>130.82851637764935</c:v>
                      </c:pt>
                      <c:pt idx="4" formatCode="#\ ##0.0">
                        <c:v>153.45420443888716</c:v>
                      </c:pt>
                      <c:pt idx="5" formatCode="#\ ##0.0">
                        <c:v>117.61773126666009</c:v>
                      </c:pt>
                      <c:pt idx="6" formatCode="#\ ##0.0">
                        <c:v>123.9618138424821</c:v>
                      </c:pt>
                      <c:pt idx="7" formatCode="#\ ##0.0">
                        <c:v>206.66666666666669</c:v>
                      </c:pt>
                      <c:pt idx="8" formatCode="#\ ##0.0">
                        <c:v>118.43317972350232</c:v>
                      </c:pt>
                      <c:pt idx="9" formatCode="#\ ##0.0">
                        <c:v>124.96714848883047</c:v>
                      </c:pt>
                      <c:pt idx="10" formatCode="#\ ##0.0">
                        <c:v>200</c:v>
                      </c:pt>
                      <c:pt idx="11" formatCode="#\ ##0.0">
                        <c:v>150.34965034965035</c:v>
                      </c:pt>
                    </c:numCache>
                  </c:numRef>
                </c:val>
                <c:extLst xmlns:c15="http://schemas.microsoft.com/office/drawing/2012/chart">
                  <c:ext xmlns:c15="http://schemas.microsoft.com/office/drawing/2012/chart" uri="{02D57815-91ED-43cb-92C2-25804820EDAC}">
                    <c15:categoryFilterExceptions/>
                  </c:ext>
                  <c:ext xmlns:c16="http://schemas.microsoft.com/office/drawing/2014/chart" uri="{C3380CC4-5D6E-409C-BE32-E72D297353CC}">
                    <c16:uniqueId val="{00000004-144D-4D0E-8D00-0E29E7DB1694}"/>
                  </c:ext>
                </c:extLst>
              </c15:ser>
            </c15:filteredPieSeries>
          </c:ext>
        </c:extLst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57803700505902345"/>
          <c:y val="0.13772129548286038"/>
          <c:w val="0.41352926013456565"/>
          <c:h val="0.8097621263080193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r>
              <a:rPr lang="ru-RU" sz="1400" b="1">
                <a:solidFill>
                  <a:schemeClr val="bg1"/>
                </a:solidFill>
              </a:rPr>
              <a:t>ИСПОЛНЕНИЕ РАСХОДНОЙ ЧАСТИ КОНСОЛИДИРОВАННОГО</a:t>
            </a:r>
            <a:r>
              <a:rPr lang="ru-RU" sz="1400" b="1" baseline="0">
                <a:solidFill>
                  <a:schemeClr val="bg1"/>
                </a:solidFill>
              </a:rPr>
              <a:t> БЮДЖЕТА НОВОКУБАНСКОГО РАЙОНА, МЛН,РУБЛЕЙ</a:t>
            </a:r>
            <a:endParaRPr lang="ru-RU" sz="1400" b="1">
              <a:solidFill>
                <a:schemeClr val="bg1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>
        <c:manualLayout>
          <c:layoutTarget val="inner"/>
          <c:xMode val="edge"/>
          <c:yMode val="edge"/>
          <c:x val="0.45832159138002493"/>
          <c:y val="0.16096457976243964"/>
          <c:w val="0.52238016300594003"/>
          <c:h val="0.81432056184933466"/>
        </c:manualLayout>
      </c:layout>
      <c:barChart>
        <c:barDir val="bar"/>
        <c:grouping val="clustered"/>
        <c:varyColors val="0"/>
        <c:ser>
          <c:idx val="1"/>
          <c:order val="1"/>
          <c:tx>
            <c:strRef>
              <c:f>'на сайт'!$C$49</c:f>
              <c:strCache>
                <c:ptCount val="1"/>
                <c:pt idx="0">
                  <c:v>План на 2024 год</c:v>
                </c:pt>
              </c:strCache>
            </c:strRef>
          </c:tx>
          <c:spPr>
            <a:solidFill>
              <a:srgbClr val="CCECFF"/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solidFill>
                <a:srgbClr val="CCEC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'на сайт'!$A$50:$A$63</c15:sqref>
                  </c15:fullRef>
                </c:ext>
              </c:extLst>
              <c:f>'на сайт'!$A$52:$A$63</c:f>
              <c:strCache>
                <c:ptCount val="12"/>
                <c:pt idx="0">
                  <c:v>Общегосударственные вопросы</c:v>
                </c:pt>
                <c:pt idx="1">
                  <c:v>Национальная оборона</c:v>
                </c:pt>
                <c:pt idx="2">
                  <c:v>Национальная безопасность и правоохранительная деятельность</c:v>
                </c:pt>
                <c:pt idx="3">
                  <c:v>Национальная экономика</c:v>
                </c:pt>
                <c:pt idx="4">
                  <c:v>Жилищно-коммунальное хозяйство</c:v>
                </c:pt>
                <c:pt idx="5">
                  <c:v>Образование</c:v>
                </c:pt>
                <c:pt idx="6">
                  <c:v>Культура, кинематография</c:v>
                </c:pt>
                <c:pt idx="7">
                  <c:v>Здравоохранение</c:v>
                </c:pt>
                <c:pt idx="8">
                  <c:v>Социальная политика</c:v>
                </c:pt>
                <c:pt idx="9">
                  <c:v>Физическая культура и спорт</c:v>
                </c:pt>
                <c:pt idx="10">
                  <c:v>Обслуживание государственного (муниципального) долга</c:v>
                </c:pt>
                <c:pt idx="11">
                  <c:v>Межбюджетные трансферты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'на сайт'!$C$50:$C$63</c15:sqref>
                  </c15:fullRef>
                </c:ext>
              </c:extLst>
              <c:f>'на сайт'!$C$52:$C$63</c:f>
              <c:numCache>
                <c:formatCode>"₽"###\ ##0.00</c:formatCode>
                <c:ptCount val="12"/>
                <c:pt idx="0" formatCode="#\ ##0.0">
                  <c:v>412.3</c:v>
                </c:pt>
                <c:pt idx="1" formatCode="#\ ##0.0">
                  <c:v>8.6</c:v>
                </c:pt>
                <c:pt idx="2" formatCode="#\ ##0.0">
                  <c:v>51.5</c:v>
                </c:pt>
                <c:pt idx="3" formatCode="#\ ##0.0">
                  <c:v>148.19999999999999</c:v>
                </c:pt>
                <c:pt idx="4" formatCode="#\ ##0.0">
                  <c:v>518.20000000000005</c:v>
                </c:pt>
                <c:pt idx="5" formatCode="#\ ##0.0">
                  <c:v>2475</c:v>
                </c:pt>
                <c:pt idx="6" formatCode="#\ ##0.0">
                  <c:v>262.3</c:v>
                </c:pt>
                <c:pt idx="7" formatCode="#\ ##0.0">
                  <c:v>65.8</c:v>
                </c:pt>
                <c:pt idx="8" formatCode="#\ ##0.0">
                  <c:v>284.8</c:v>
                </c:pt>
                <c:pt idx="9" formatCode="#\ ##0.0">
                  <c:v>212.9</c:v>
                </c:pt>
                <c:pt idx="10" formatCode="#\ ##0.0">
                  <c:v>1.3</c:v>
                </c:pt>
                <c:pt idx="11" formatCode="#\ ##0.0">
                  <c:v>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F59-4F24-9D23-91FA0451A3D8}"/>
            </c:ext>
          </c:extLst>
        </c:ser>
        <c:ser>
          <c:idx val="2"/>
          <c:order val="2"/>
          <c:tx>
            <c:strRef>
              <c:f>'на сайт'!$D$49</c:f>
              <c:strCache>
                <c:ptCount val="1"/>
                <c:pt idx="0">
                  <c:v>факт за отчетный период 2024 года</c:v>
                </c:pt>
              </c:strCache>
            </c:strRef>
          </c:tx>
          <c:spPr>
            <a:solidFill>
              <a:srgbClr val="FF9999"/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solidFill>
                <a:srgbClr val="FF9999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'на сайт'!$A$50:$A$63</c15:sqref>
                  </c15:fullRef>
                </c:ext>
              </c:extLst>
              <c:f>'на сайт'!$A$52:$A$63</c:f>
              <c:strCache>
                <c:ptCount val="12"/>
                <c:pt idx="0">
                  <c:v>Общегосударственные вопросы</c:v>
                </c:pt>
                <c:pt idx="1">
                  <c:v>Национальная оборона</c:v>
                </c:pt>
                <c:pt idx="2">
                  <c:v>Национальная безопасность и правоохранительная деятельность</c:v>
                </c:pt>
                <c:pt idx="3">
                  <c:v>Национальная экономика</c:v>
                </c:pt>
                <c:pt idx="4">
                  <c:v>Жилищно-коммунальное хозяйство</c:v>
                </c:pt>
                <c:pt idx="5">
                  <c:v>Образование</c:v>
                </c:pt>
                <c:pt idx="6">
                  <c:v>Культура, кинематография</c:v>
                </c:pt>
                <c:pt idx="7">
                  <c:v>Здравоохранение</c:v>
                </c:pt>
                <c:pt idx="8">
                  <c:v>Социальная политика</c:v>
                </c:pt>
                <c:pt idx="9">
                  <c:v>Физическая культура и спорт</c:v>
                </c:pt>
                <c:pt idx="10">
                  <c:v>Обслуживание государственного (муниципального) долга</c:v>
                </c:pt>
                <c:pt idx="11">
                  <c:v>Межбюджетные трансферты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'на сайт'!$D$50:$D$63</c15:sqref>
                  </c15:fullRef>
                </c:ext>
              </c:extLst>
              <c:f>'на сайт'!$D$52:$D$63</c:f>
              <c:numCache>
                <c:formatCode>"₽"###\ ##0.00</c:formatCode>
                <c:ptCount val="12"/>
                <c:pt idx="0" formatCode="#\ ##0.0">
                  <c:v>374.8</c:v>
                </c:pt>
                <c:pt idx="1" formatCode="#\ ##0.0">
                  <c:v>7.5</c:v>
                </c:pt>
                <c:pt idx="2" formatCode="#\ ##0.0">
                  <c:v>47.3</c:v>
                </c:pt>
                <c:pt idx="3" formatCode="#\ ##0.0">
                  <c:v>135.80000000000001</c:v>
                </c:pt>
                <c:pt idx="4" formatCode="#\ ##0.0">
                  <c:v>490.9</c:v>
                </c:pt>
                <c:pt idx="5" formatCode="#\ ##0.0">
                  <c:v>2382.6999999999998</c:v>
                </c:pt>
                <c:pt idx="6" formatCode="#\ ##0.0">
                  <c:v>259.7</c:v>
                </c:pt>
                <c:pt idx="7" formatCode="#\ ##0.0">
                  <c:v>49.6</c:v>
                </c:pt>
                <c:pt idx="8" formatCode="#\ ##0.0">
                  <c:v>257</c:v>
                </c:pt>
                <c:pt idx="9" formatCode="#\ ##0.0">
                  <c:v>190.2</c:v>
                </c:pt>
                <c:pt idx="10" formatCode="#\ ##0.0">
                  <c:v>1.2</c:v>
                </c:pt>
                <c:pt idx="11" formatCode="#\ ##0.0">
                  <c:v>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F59-4F24-9D23-91FA0451A3D8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771634640"/>
        <c:axId val="771635472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'на сайт'!$B$49</c15:sqref>
                        </c15:formulaRef>
                      </c:ext>
                    </c:extLst>
                    <c:strCache>
                      <c:ptCount val="1"/>
                      <c:pt idx="0">
                        <c:v>факт за соответствующий период 2023 года</c:v>
                      </c:pt>
                    </c:strCache>
                  </c:strRef>
                </c:tx>
                <c:spPr>
                  <a:solidFill>
                    <a:schemeClr val="accent1">
                      <a:alpha val="85000"/>
                    </a:schemeClr>
                  </a:solidFill>
                  <a:ln w="9525" cap="flat" cmpd="sng" algn="ctr">
                    <a:solidFill>
                      <a:schemeClr val="lt1">
                        <a:alpha val="50000"/>
                      </a:schemeClr>
                    </a:solidFill>
                    <a:round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1400" b="1" i="0" u="none" strike="noStrike" kern="1200" baseline="0">
                          <a:solidFill>
                            <a:schemeClr val="lt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in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dk1">
                                <a:lumMod val="50000"/>
                                <a:lumOff val="50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'на сайт'!$A$50:$A$63</c15:sqref>
                        </c15:fullRef>
                        <c15:formulaRef>
                          <c15:sqref>'на сайт'!$A$52:$A$63</c15:sqref>
                        </c15:formulaRef>
                      </c:ext>
                    </c:extLst>
                    <c:strCache>
                      <c:ptCount val="12"/>
                      <c:pt idx="0">
                        <c:v>Общегосударственные вопросы</c:v>
                      </c:pt>
                      <c:pt idx="1">
                        <c:v>Национальная оборона</c:v>
                      </c:pt>
                      <c:pt idx="2">
                        <c:v>Национальная безопасность и правоохранительная деятельность</c:v>
                      </c:pt>
                      <c:pt idx="3">
                        <c:v>Национальная экономика</c:v>
                      </c:pt>
                      <c:pt idx="4">
                        <c:v>Жилищно-коммунальное хозяйство</c:v>
                      </c:pt>
                      <c:pt idx="5">
                        <c:v>Образование</c:v>
                      </c:pt>
                      <c:pt idx="6">
                        <c:v>Культура, кинематография</c:v>
                      </c:pt>
                      <c:pt idx="7">
                        <c:v>Здравоохранение</c:v>
                      </c:pt>
                      <c:pt idx="8">
                        <c:v>Социальная политика</c:v>
                      </c:pt>
                      <c:pt idx="9">
                        <c:v>Физическая культура и спорт</c:v>
                      </c:pt>
                      <c:pt idx="10">
                        <c:v>Обслуживание государственного (муниципального) долга</c:v>
                      </c:pt>
                      <c:pt idx="11">
                        <c:v>Межбюджетные трансферты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'на сайт'!$B$50:$B$63</c15:sqref>
                        </c15:fullRef>
                        <c15:formulaRef>
                          <c15:sqref>'на сайт'!$B$52:$B$63</c15:sqref>
                        </c15:formulaRef>
                      </c:ext>
                    </c:extLst>
                    <c:numCache>
                      <c:formatCode>"₽"###\ ##0.00</c:formatCode>
                      <c:ptCount val="12"/>
                      <c:pt idx="0" formatCode="#\ ##0.0">
                        <c:v>311.8</c:v>
                      </c:pt>
                      <c:pt idx="1" formatCode="#\ ##0.0">
                        <c:v>5.3</c:v>
                      </c:pt>
                      <c:pt idx="2" formatCode="#\ ##0.0">
                        <c:v>41.8</c:v>
                      </c:pt>
                      <c:pt idx="3" formatCode="#\ ##0.0">
                        <c:v>103.8</c:v>
                      </c:pt>
                      <c:pt idx="4" formatCode="#\ ##0.0">
                        <c:v>319.89999999999998</c:v>
                      </c:pt>
                      <c:pt idx="5" formatCode="#\ ##0.0">
                        <c:v>2025.8</c:v>
                      </c:pt>
                      <c:pt idx="6" formatCode="#\ ##0.0">
                        <c:v>209.5</c:v>
                      </c:pt>
                      <c:pt idx="7" formatCode="#\ ##0.0">
                        <c:v>24</c:v>
                      </c:pt>
                      <c:pt idx="8" formatCode="#\ ##0.0">
                        <c:v>217</c:v>
                      </c:pt>
                      <c:pt idx="9" formatCode="#\ ##0.0">
                        <c:v>152.19999999999999</c:v>
                      </c:pt>
                      <c:pt idx="10" formatCode="#\ ##0.0">
                        <c:v>0.6</c:v>
                      </c:pt>
                      <c:pt idx="11" formatCode="#\ ##0.0">
                        <c:v>28.6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AF59-4F24-9D23-91FA0451A3D8}"/>
                  </c:ext>
                </c:extLst>
              </c15:ser>
            </c15:filteredBarSeries>
          </c:ext>
        </c:extLst>
      </c:barChart>
      <c:catAx>
        <c:axId val="77163464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cap="all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71635472"/>
        <c:crosses val="autoZero"/>
        <c:auto val="1"/>
        <c:lblAlgn val="ctr"/>
        <c:lblOffset val="100"/>
        <c:noMultiLvlLbl val="0"/>
      </c:catAx>
      <c:valAx>
        <c:axId val="771635472"/>
        <c:scaling>
          <c:orientation val="minMax"/>
        </c:scaling>
        <c:delete val="1"/>
        <c:axPos val="t"/>
        <c:numFmt formatCode="#\ ##0.0" sourceLinked="1"/>
        <c:majorTickMark val="none"/>
        <c:minorTickMark val="none"/>
        <c:tickLblPos val="nextTo"/>
        <c:crossAx val="7716346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1735281432396191"/>
          <c:y val="9.4123456790123461E-2"/>
          <c:w val="0.65294359102756971"/>
          <c:h val="3.7726710087165029E-2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u-RU" b="1">
                <a:solidFill>
                  <a:schemeClr val="bg1"/>
                </a:solidFill>
              </a:rPr>
              <a:t>РАСХОДЫ</a:t>
            </a:r>
            <a:r>
              <a:rPr lang="ru-RU" b="1" baseline="0">
                <a:solidFill>
                  <a:schemeClr val="bg1"/>
                </a:solidFill>
              </a:rPr>
              <a:t>  </a:t>
            </a:r>
            <a:r>
              <a:rPr lang="ru-RU" b="1">
                <a:solidFill>
                  <a:schemeClr val="bg1"/>
                </a:solidFill>
              </a:rPr>
              <a:t>НА</a:t>
            </a:r>
            <a:r>
              <a:rPr lang="ru-RU" b="1" baseline="0">
                <a:solidFill>
                  <a:schemeClr val="bg1"/>
                </a:solidFill>
              </a:rPr>
              <a:t> СОЦИАЛЬНУЮ СФЕРУ в </a:t>
            </a:r>
            <a:r>
              <a:rPr lang="ru-RU" b="1">
                <a:solidFill>
                  <a:schemeClr val="bg1"/>
                </a:solidFill>
              </a:rPr>
              <a:t>2024 году</a:t>
            </a:r>
          </a:p>
        </c:rich>
      </c:tx>
      <c:layout>
        <c:manualLayout>
          <c:xMode val="edge"/>
          <c:yMode val="edge"/>
          <c:x val="0.19031100403329657"/>
          <c:y val="1.439863016237387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view3D>
      <c:rotX val="30"/>
      <c:rotY val="27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7.3640157659518646E-2"/>
          <c:y val="0.21049443303599494"/>
          <c:w val="0.92222223923398117"/>
          <c:h val="0.62933617672790898"/>
        </c:manualLayout>
      </c:layout>
      <c:pie3DChart>
        <c:varyColors val="1"/>
        <c:ser>
          <c:idx val="1"/>
          <c:order val="1"/>
          <c:tx>
            <c:strRef>
              <c:f>'по расходам'!$C$31</c:f>
              <c:strCache>
                <c:ptCount val="1"/>
                <c:pt idx="0">
                  <c:v> 2024 год</c:v>
                </c:pt>
              </c:strCache>
            </c:strRef>
          </c:tx>
          <c:explosion val="20"/>
          <c:dPt>
            <c:idx val="0"/>
            <c:bubble3D val="0"/>
            <c:spPr>
              <a:solidFill>
                <a:srgbClr val="FF9999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8D9D-4169-A358-29F7E5FB37CC}"/>
              </c:ext>
            </c:extLst>
          </c:dPt>
          <c:dPt>
            <c:idx val="1"/>
            <c:bubble3D val="0"/>
            <c:explosion val="9"/>
            <c:spPr>
              <a:solidFill>
                <a:schemeClr val="accent2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8D9D-4169-A358-29F7E5FB37CC}"/>
              </c:ext>
            </c:extLst>
          </c:dPt>
          <c:dPt>
            <c:idx val="2"/>
            <c:bubble3D val="0"/>
            <c:explosion val="16"/>
            <c:spPr>
              <a:solidFill>
                <a:schemeClr val="accent3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8D9D-4169-A358-29F7E5FB37CC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8D9D-4169-A358-29F7E5FB37CC}"/>
              </c:ext>
            </c:extLst>
          </c:dPt>
          <c:dPt>
            <c:idx val="4"/>
            <c:bubble3D val="0"/>
            <c:explosion val="25"/>
            <c:spPr>
              <a:solidFill>
                <a:schemeClr val="accent5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8D9D-4169-A358-29F7E5FB37CC}"/>
              </c:ext>
            </c:extLst>
          </c:dPt>
          <c:dLbls>
            <c:dLbl>
              <c:idx val="0"/>
              <c:layout>
                <c:manualLayout>
                  <c:x val="-0.21824669375217015"/>
                  <c:y val="7.1246354622338831E-2"/>
                </c:manualLayout>
              </c:layout>
              <c:tx>
                <c:rich>
                  <a:bodyPr/>
                  <a:lstStyle/>
                  <a:p>
                    <a:fld id="{C6CB4618-0C82-4BFB-9E95-5DDE63C82EE6}" type="CATEGORYNAME">
                      <a:rPr lang="ru-RU" b="1">
                        <a:solidFill>
                          <a:schemeClr val="bg1"/>
                        </a:solidFill>
                      </a:rPr>
                      <a:pPr/>
                      <a:t>[ИМЯ КАТЕГОРИИ]</a:t>
                    </a:fld>
                    <a:r>
                      <a:rPr lang="ru-RU" b="1" baseline="0">
                        <a:solidFill>
                          <a:schemeClr val="bg1"/>
                        </a:solidFill>
                      </a:rPr>
                      <a:t>;</a:t>
                    </a:r>
                  </a:p>
                  <a:p>
                    <a:r>
                      <a:rPr lang="ru-RU" b="1" baseline="0">
                        <a:solidFill>
                          <a:schemeClr val="bg1"/>
                        </a:solidFill>
                      </a:rPr>
                      <a:t> </a:t>
                    </a:r>
                    <a:fld id="{C2573EBC-4DF5-4400-ABE8-A6E5CE76E090}" type="VALUE">
                      <a:rPr lang="ru-RU" b="1" baseline="0">
                        <a:solidFill>
                          <a:schemeClr val="bg1"/>
                        </a:solidFill>
                      </a:rPr>
                      <a:pPr/>
                      <a:t>[ЗНАЧЕНИЕ]</a:t>
                    </a:fld>
                    <a:endParaRPr lang="ru-RU" b="1" baseline="0">
                      <a:solidFill>
                        <a:schemeClr val="bg1"/>
                      </a:solidFill>
                    </a:endParaRPr>
                  </a:p>
                </c:rich>
              </c:tx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41222518425743515"/>
                      <c:h val="0.11560185185185186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8D9D-4169-A358-29F7E5FB37CC}"/>
                </c:ext>
              </c:extLst>
            </c:dLbl>
            <c:dLbl>
              <c:idx val="1"/>
              <c:layout>
                <c:manualLayout>
                  <c:x val="0.34469188682446306"/>
                  <c:y val="-4.0977690288713908E-3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0800962347362171"/>
                      <c:h val="0.16645851560221639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8D9D-4169-A358-29F7E5FB37CC}"/>
                </c:ext>
              </c:extLst>
            </c:dLbl>
            <c:dLbl>
              <c:idx val="2"/>
              <c:layout>
                <c:manualLayout>
                  <c:x val="3.4693627026072218E-2"/>
                  <c:y val="8.2691017789442989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0574581678966595"/>
                      <c:h val="0.11560185185185186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8D9D-4169-A358-29F7E5FB37CC}"/>
                </c:ext>
              </c:extLst>
            </c:dLbl>
            <c:dLbl>
              <c:idx val="3"/>
              <c:layout>
                <c:manualLayout>
                  <c:x val="-7.7256933119370982E-3"/>
                  <c:y val="-5.4065325167687375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1417012519310005"/>
                      <c:h val="0.16645851560221639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8D9D-4169-A358-29F7E5FB37CC}"/>
                </c:ext>
              </c:extLst>
            </c:dLbl>
            <c:dLbl>
              <c:idx val="4"/>
              <c:layout>
                <c:manualLayout>
                  <c:x val="1.2618107476354442E-2"/>
                  <c:y val="-0.23073745990084574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6226394088715205"/>
                      <c:h val="0.16645851560221639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8D9D-4169-A358-29F7E5FB37C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/>
            </c:extLst>
          </c:dLbls>
          <c:cat>
            <c:strRef>
              <c:f>'по расходам'!$A$32:$A$37</c:f>
              <c:strCache>
                <c:ptCount val="5"/>
                <c:pt idx="0">
                  <c:v>Образование</c:v>
                </c:pt>
                <c:pt idx="1">
                  <c:v>Культура, кинематография</c:v>
                </c:pt>
                <c:pt idx="2">
                  <c:v>Здравоохранение</c:v>
                </c:pt>
                <c:pt idx="3">
                  <c:v>Социальная политика</c:v>
                </c:pt>
                <c:pt idx="4">
                  <c:v>Физическая культура и спорт</c:v>
                </c:pt>
              </c:strCache>
            </c:strRef>
          </c:cat>
          <c:val>
            <c:numRef>
              <c:f>'по расходам'!$C$32:$C$37</c:f>
              <c:numCache>
                <c:formatCode>#\ ##0.0</c:formatCode>
                <c:ptCount val="5"/>
                <c:pt idx="0">
                  <c:v>2382.6999999999998</c:v>
                </c:pt>
                <c:pt idx="1">
                  <c:v>259.7</c:v>
                </c:pt>
                <c:pt idx="2">
                  <c:v>49.6</c:v>
                </c:pt>
                <c:pt idx="3">
                  <c:v>257</c:v>
                </c:pt>
                <c:pt idx="4">
                  <c:v>190.2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8D9D-4169-A358-29F7E5FB37CC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extLst>
          <c:ext xmlns:c15="http://schemas.microsoft.com/office/drawing/2012/chart" uri="{02D57815-91ED-43cb-92C2-25804820EDAC}">
            <c15:filteredPi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'по расходам'!$B$31</c15:sqref>
                        </c15:formulaRef>
                      </c:ext>
                    </c:extLst>
                    <c:strCache>
                      <c:ptCount val="1"/>
                      <c:pt idx="0">
                        <c:v> 2023 год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 w="25400">
                      <a:solidFill>
                        <a:schemeClr val="lt1"/>
                      </a:solidFill>
                    </a:ln>
                    <a:effectLst/>
                    <a:sp3d contourW="25400">
                      <a:contourClr>
                        <a:schemeClr val="lt1"/>
                      </a:contourClr>
                    </a:sp3d>
                  </c:spPr>
                  <c:extLst>
                    <c:ext xmlns:c16="http://schemas.microsoft.com/office/drawing/2014/chart" uri="{C3380CC4-5D6E-409C-BE32-E72D297353CC}">
                      <c16:uniqueId val="{0000000C-8D9D-4169-A358-29F7E5FB37CC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 w="25400">
                      <a:solidFill>
                        <a:schemeClr val="lt1"/>
                      </a:solidFill>
                    </a:ln>
                    <a:effectLst/>
                    <a:sp3d contourW="25400">
                      <a:contourClr>
                        <a:schemeClr val="lt1"/>
                      </a:contourClr>
                    </a:sp3d>
                  </c:spPr>
                  <c:extLst>
                    <c:ext xmlns:c16="http://schemas.microsoft.com/office/drawing/2014/chart" uri="{C3380CC4-5D6E-409C-BE32-E72D297353CC}">
                      <c16:uniqueId val="{0000000E-8D9D-4169-A358-29F7E5FB37CC}"/>
                    </c:ext>
                  </c:extLst>
                </c:dPt>
                <c:dPt>
                  <c:idx val="2"/>
                  <c:bubble3D val="0"/>
                  <c:spPr>
                    <a:solidFill>
                      <a:schemeClr val="accent3"/>
                    </a:solidFill>
                    <a:ln w="25400">
                      <a:solidFill>
                        <a:schemeClr val="lt1"/>
                      </a:solidFill>
                    </a:ln>
                    <a:effectLst/>
                    <a:sp3d contourW="25400">
                      <a:contourClr>
                        <a:schemeClr val="lt1"/>
                      </a:contourClr>
                    </a:sp3d>
                  </c:spPr>
                  <c:extLst>
                    <c:ext xmlns:c16="http://schemas.microsoft.com/office/drawing/2014/chart" uri="{C3380CC4-5D6E-409C-BE32-E72D297353CC}">
                      <c16:uniqueId val="{00000010-8D9D-4169-A358-29F7E5FB37CC}"/>
                    </c:ext>
                  </c:extLst>
                </c:dPt>
                <c:dPt>
                  <c:idx val="3"/>
                  <c:bubble3D val="0"/>
                  <c:spPr>
                    <a:solidFill>
                      <a:schemeClr val="accent4"/>
                    </a:solidFill>
                    <a:ln w="25400">
                      <a:solidFill>
                        <a:schemeClr val="lt1"/>
                      </a:solidFill>
                    </a:ln>
                    <a:effectLst/>
                    <a:sp3d contourW="25400">
                      <a:contourClr>
                        <a:schemeClr val="lt1"/>
                      </a:contourClr>
                    </a:sp3d>
                  </c:spPr>
                  <c:extLst>
                    <c:ext xmlns:c16="http://schemas.microsoft.com/office/drawing/2014/chart" uri="{C3380CC4-5D6E-409C-BE32-E72D297353CC}">
                      <c16:uniqueId val="{00000012-8D9D-4169-A358-29F7E5FB37CC}"/>
                    </c:ext>
                  </c:extLst>
                </c:dPt>
                <c:dPt>
                  <c:idx val="4"/>
                  <c:bubble3D val="0"/>
                  <c:spPr>
                    <a:solidFill>
                      <a:schemeClr val="accent5"/>
                    </a:solidFill>
                    <a:ln w="25400">
                      <a:solidFill>
                        <a:schemeClr val="lt1"/>
                      </a:solidFill>
                    </a:ln>
                    <a:effectLst/>
                    <a:sp3d contourW="25400">
                      <a:contourClr>
                        <a:schemeClr val="lt1"/>
                      </a:contourClr>
                    </a:sp3d>
                  </c:spPr>
                  <c:extLst>
                    <c:ext xmlns:c16="http://schemas.microsoft.com/office/drawing/2014/chart" uri="{C3380CC4-5D6E-409C-BE32-E72D297353CC}">
                      <c16:uniqueId val="{00000014-8D9D-4169-A358-29F7E5FB37CC}"/>
                    </c:ext>
                  </c:extLst>
                </c:dPt>
                <c:dLbls>
                  <c:delete val="1"/>
                </c:dLbls>
                <c:cat>
                  <c:strRef>
                    <c:extLst>
                      <c:ext uri="{02D57815-91ED-43cb-92C2-25804820EDAC}">
                        <c15:formulaRef>
                          <c15:sqref>'по расходам'!$A$32:$A$37</c15:sqref>
                        </c15:formulaRef>
                      </c:ext>
                    </c:extLst>
                    <c:strCache>
                      <c:ptCount val="5"/>
                      <c:pt idx="0">
                        <c:v>Образование</c:v>
                      </c:pt>
                      <c:pt idx="1">
                        <c:v>Культура, кинематография</c:v>
                      </c:pt>
                      <c:pt idx="2">
                        <c:v>Здравоохранение</c:v>
                      </c:pt>
                      <c:pt idx="3">
                        <c:v>Социальная политика</c:v>
                      </c:pt>
                      <c:pt idx="4">
                        <c:v>Физическая культура и спорт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'по расходам'!$B$32:$B$37</c15:sqref>
                        </c15:formulaRef>
                      </c:ext>
                    </c:extLst>
                    <c:numCache>
                      <c:formatCode>#\ ##0.0</c:formatCode>
                      <c:ptCount val="5"/>
                      <c:pt idx="0">
                        <c:v>2025.8</c:v>
                      </c:pt>
                      <c:pt idx="1">
                        <c:v>209.5</c:v>
                      </c:pt>
                      <c:pt idx="2">
                        <c:v>24</c:v>
                      </c:pt>
                      <c:pt idx="3">
                        <c:v>217</c:v>
                      </c:pt>
                      <c:pt idx="4">
                        <c:v>152.19999999999999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15-8D9D-4169-A358-29F7E5FB37CC}"/>
                  </c:ext>
                </c:extLst>
              </c15:ser>
            </c15:filteredPieSeries>
          </c:ext>
        </c:extLst>
      </c:pie3D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r>
              <a:rPr lang="ru-RU" sz="1200">
                <a:solidFill>
                  <a:schemeClr val="bg1"/>
                </a:solidFill>
              </a:rPr>
              <a:t>СТРУКТУРА ДОХОДОВ БЮДЖЕТА ЗА ОТЧЕТНЫЙ ПЕРИОД</a:t>
            </a:r>
          </a:p>
        </c:rich>
      </c:tx>
      <c:layout>
        <c:manualLayout>
          <c:xMode val="edge"/>
          <c:yMode val="edge"/>
          <c:x val="0.14194582965037608"/>
          <c:y val="4.225934471158589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pieChart>
        <c:varyColors val="1"/>
        <c:ser>
          <c:idx val="1"/>
          <c:order val="1"/>
          <c:tx>
            <c:strRef>
              <c:f>'на сайт'!$D$8</c:f>
              <c:strCache>
                <c:ptCount val="1"/>
                <c:pt idx="0">
                  <c:v>факт за отчетный период 2024 года</c:v>
                </c:pt>
              </c:strCache>
            </c:strRef>
          </c:tx>
          <c:dPt>
            <c:idx val="0"/>
            <c:bubble3D val="0"/>
            <c:spPr>
              <a:solidFill>
                <a:srgbClr val="CCECFF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4-EA53-47D1-B5D1-0D2C9EF28FF5}"/>
              </c:ext>
            </c:extLst>
          </c:dPt>
          <c:dPt>
            <c:idx val="1"/>
            <c:bubble3D val="0"/>
            <c:spPr>
              <a:solidFill>
                <a:srgbClr val="FF9999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EA53-47D1-B5D1-0D2C9EF28FF5}"/>
              </c:ext>
            </c:extLst>
          </c:dPt>
          <c:dLbls>
            <c:dLbl>
              <c:idx val="0"/>
              <c:layout>
                <c:manualLayout>
                  <c:x val="0.21892453060396816"/>
                  <c:y val="-6.8714877790735526E-2"/>
                </c:manualLayout>
              </c:layout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ru-RU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3298017845501021"/>
                      <c:h val="0.27390807439353188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4-EA53-47D1-B5D1-0D2C9EF28FF5}"/>
                </c:ext>
              </c:extLst>
            </c:dLbl>
            <c:dLbl>
              <c:idx val="1"/>
              <c:layout>
                <c:manualLayout>
                  <c:x val="5.2513793485257317E-2"/>
                  <c:y val="-6.8714877790735623E-2"/>
                </c:manualLayout>
              </c:layout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ru-RU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7099524894892011"/>
                      <c:h val="0.27390807439353188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EA53-47D1-B5D1-0D2C9EF28FF5}"/>
                </c:ext>
              </c:extLst>
            </c:dLbl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ctr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'на сайт'!$A$9:$A$11</c15:sqref>
                  </c15:fullRef>
                </c:ext>
              </c:extLst>
              <c:f>'на сайт'!$A$10:$A$11</c:f>
              <c:strCache>
                <c:ptCount val="2"/>
                <c:pt idx="0">
                  <c:v>Налоговые и неналоговые доходы</c:v>
                </c:pt>
                <c:pt idx="1">
                  <c:v>Безвозмездные поступления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'на сайт'!$D$9:$D$11</c15:sqref>
                  </c15:fullRef>
                </c:ext>
              </c:extLst>
              <c:f>'на сайт'!$D$10:$D$11</c:f>
              <c:numCache>
                <c:formatCode>#\ ##0.0</c:formatCode>
                <c:ptCount val="2"/>
                <c:pt idx="0">
                  <c:v>1474.5</c:v>
                </c:pt>
                <c:pt idx="1">
                  <c:v>2865.3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/>
            </c:ext>
            <c:ext xmlns:c16="http://schemas.microsoft.com/office/drawing/2014/chart" uri="{C3380CC4-5D6E-409C-BE32-E72D297353CC}">
              <c16:uniqueId val="{00000001-EA53-47D1-B5D1-0D2C9EF28FF5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extLst>
          <c:ext xmlns:c15="http://schemas.microsoft.com/office/drawing/2012/chart" uri="{02D57815-91ED-43cb-92C2-25804820EDAC}">
            <c15:filteredPi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'на сайт'!$C$8</c15:sqref>
                        </c15:formulaRef>
                      </c:ext>
                    </c:extLst>
                    <c:strCache>
                      <c:ptCount val="1"/>
                      <c:pt idx="0">
                        <c:v>План на 2024 год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:spPr>
                  <c:extLst>
                    <c:ext xmlns:c16="http://schemas.microsoft.com/office/drawing/2014/chart" uri="{C3380CC4-5D6E-409C-BE32-E72D297353CC}">
                      <c16:uniqueId val="{00000005-1AE8-48A6-9592-9AC1DB3F9D4E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:spPr>
                  <c:extLst>
                    <c:ext xmlns:c16="http://schemas.microsoft.com/office/drawing/2014/chart" uri="{C3380CC4-5D6E-409C-BE32-E72D297353CC}">
                      <c16:uniqueId val="{00000007-1AE8-48A6-9592-9AC1DB3F9D4E}"/>
                    </c:ext>
                  </c:extLst>
                </c:dPt>
                <c:dLbls>
                  <c:spPr>
                    <a:pattFill prst="pct75">
                      <a:fgClr>
                        <a:schemeClr val="dk1">
                          <a:lumMod val="75000"/>
                          <a:lumOff val="25000"/>
                        </a:schemeClr>
                      </a:fgClr>
                      <a:bgClr>
                        <a:schemeClr val="dk1">
                          <a:lumMod val="65000"/>
                          <a:lumOff val="35000"/>
                        </a:schemeClr>
                      </a:bgClr>
                    </a:pattFill>
                    <a:ln>
                      <a:noFill/>
                    </a:ln>
                    <a:effectLst>
                      <a:outerShdw blurRad="50800" dist="38100" dir="2700000" algn="tl" rotWithShape="0">
                        <a:prstClr val="black">
                          <a:alpha val="40000"/>
                        </a:prstClr>
                      </a:outerShdw>
                    </a:effectLst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1000" b="1" i="0" u="none" strike="noStrike" kern="1200" baseline="0">
                          <a:solidFill>
                            <a:schemeClr val="lt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ctr"/>
                  <c:showLegendKey val="0"/>
                  <c:showVal val="0"/>
                  <c:showCatName val="0"/>
                  <c:showSerName val="0"/>
                  <c:showPercent val="1"/>
                  <c:showBubbleSize val="0"/>
                  <c:showLeaderLines val="1"/>
                  <c:leaderLines>
                    <c:spPr>
                      <a:ln w="9525">
                        <a:solidFill>
                          <a:schemeClr val="dk1">
                            <a:lumMod val="50000"/>
                            <a:lumOff val="50000"/>
                          </a:schemeClr>
                        </a:solidFill>
                      </a:ln>
                      <a:effectLst/>
                    </c:spPr>
                  </c:leaderLines>
                  <c:extLst>
                    <c:ext uri="{CE6537A1-D6FC-4f65-9D91-7224C49458BB}"/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'на сайт'!$A$9:$A$11</c15:sqref>
                        </c15:fullRef>
                        <c15:formulaRef>
                          <c15:sqref>'на сайт'!$A$10:$A$11</c15:sqref>
                        </c15:formulaRef>
                      </c:ext>
                    </c:extLst>
                    <c:strCache>
                      <c:ptCount val="2"/>
                      <c:pt idx="0">
                        <c:v>Налоговые и неналоговые доходы</c:v>
                      </c:pt>
                      <c:pt idx="1">
                        <c:v>Безвозмездные поступления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'на сайт'!$C$9:$C$11</c15:sqref>
                        </c15:fullRef>
                        <c15:formulaRef>
                          <c15:sqref>'на сайт'!$C$10:$C$11</c15:sqref>
                        </c15:formulaRef>
                      </c:ext>
                    </c:extLst>
                    <c:numCache>
                      <c:formatCode>#\ ##0.0</c:formatCode>
                      <c:ptCount val="2"/>
                      <c:pt idx="0">
                        <c:v>1396</c:v>
                      </c:pt>
                      <c:pt idx="1">
                        <c:v>2839.1</c:v>
                      </c:pt>
                    </c:numCache>
                  </c:numRef>
                </c:val>
                <c:extLst>
                  <c:ext uri="{02D57815-91ED-43cb-92C2-25804820EDAC}">
                    <c15:categoryFilterExceptions/>
                  </c:ext>
                  <c:ext xmlns:c16="http://schemas.microsoft.com/office/drawing/2014/chart" uri="{C3380CC4-5D6E-409C-BE32-E72D297353CC}">
                    <c16:uniqueId val="{00000000-EA53-47D1-B5D1-0D2C9EF28FF5}"/>
                  </c:ext>
                </c:extLst>
              </c15:ser>
            </c15:filteredPieSeries>
          </c:ext>
        </c:extLst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u-RU" b="1">
                <a:solidFill>
                  <a:schemeClr val="bg1"/>
                </a:solidFill>
              </a:rPr>
              <a:t>РАСХОДЫ НА СОЦИАЛЬНУЮ СФЕРУ в 2023 году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view3D>
      <c:rotX val="30"/>
      <c:rotY val="27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7153408394044201"/>
          <c:y val="0.21740449110527851"/>
          <c:w val="0.80646454239948984"/>
          <c:h val="0.66745953630796151"/>
        </c:manualLayout>
      </c:layout>
      <c:pie3DChart>
        <c:varyColors val="1"/>
        <c:ser>
          <c:idx val="0"/>
          <c:order val="0"/>
          <c:tx>
            <c:strRef>
              <c:f>'по расходам'!$B$31</c:f>
              <c:strCache>
                <c:ptCount val="1"/>
                <c:pt idx="0">
                  <c:v> 2023 год</c:v>
                </c:pt>
              </c:strCache>
            </c:strRef>
          </c:tx>
          <c:explosion val="30"/>
          <c:dPt>
            <c:idx val="0"/>
            <c:bubble3D val="0"/>
            <c:spPr>
              <a:solidFill>
                <a:srgbClr val="FF9999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AC7D-40D3-B7BA-736D03FC8E22}"/>
              </c:ext>
            </c:extLst>
          </c:dPt>
          <c:dPt>
            <c:idx val="1"/>
            <c:bubble3D val="0"/>
            <c:explosion val="4"/>
            <c:spPr>
              <a:solidFill>
                <a:schemeClr val="accent2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AC7D-40D3-B7BA-736D03FC8E22}"/>
              </c:ext>
            </c:extLst>
          </c:dPt>
          <c:dPt>
            <c:idx val="2"/>
            <c:bubble3D val="0"/>
            <c:explosion val="14"/>
            <c:spPr>
              <a:solidFill>
                <a:schemeClr val="accent3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AC7D-40D3-B7BA-736D03FC8E22}"/>
              </c:ext>
            </c:extLst>
          </c:dPt>
          <c:dPt>
            <c:idx val="3"/>
            <c:bubble3D val="0"/>
            <c:explosion val="20"/>
            <c:spPr>
              <a:solidFill>
                <a:schemeClr val="accent4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AC7D-40D3-B7BA-736D03FC8E22}"/>
              </c:ext>
            </c:extLst>
          </c:dPt>
          <c:dPt>
            <c:idx val="4"/>
            <c:bubble3D val="0"/>
            <c:explosion val="26"/>
            <c:spPr>
              <a:solidFill>
                <a:schemeClr val="accent5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AC7D-40D3-B7BA-736D03FC8E22}"/>
              </c:ext>
            </c:extLst>
          </c:dPt>
          <c:dLbls>
            <c:dLbl>
              <c:idx val="0"/>
              <c:layout>
                <c:manualLayout>
                  <c:x val="-0.20340937522996541"/>
                  <c:y val="7.8526902887139108E-2"/>
                </c:manualLayout>
              </c:layout>
              <c:tx>
                <c:rich>
                  <a:bodyPr/>
                  <a:lstStyle/>
                  <a:p>
                    <a:fld id="{F88DB2D1-A931-4267-9431-0981DE1A56B6}" type="CATEGORYNAME">
                      <a:rPr lang="ru-RU" b="1">
                        <a:solidFill>
                          <a:schemeClr val="bg1"/>
                        </a:solidFill>
                      </a:rPr>
                      <a:pPr/>
                      <a:t>[ИМЯ КАТЕГОРИИ]</a:t>
                    </a:fld>
                    <a:r>
                      <a:rPr lang="ru-RU" b="1" baseline="0">
                        <a:solidFill>
                          <a:schemeClr val="bg1"/>
                        </a:solidFill>
                      </a:rPr>
                      <a:t>; </a:t>
                    </a:r>
                  </a:p>
                  <a:p>
                    <a:r>
                      <a:rPr lang="ru-RU" b="1" baseline="0">
                        <a:solidFill>
                          <a:schemeClr val="bg1"/>
                        </a:solidFill>
                      </a:rPr>
                      <a:t> </a:t>
                    </a:r>
                    <a:fld id="{A1798381-57DD-469C-8D26-6C0299E5BD7D}" type="VALUE">
                      <a:rPr lang="ru-RU" b="1" baseline="0">
                        <a:solidFill>
                          <a:schemeClr val="bg1"/>
                        </a:solidFill>
                      </a:rPr>
                      <a:pPr/>
                      <a:t>[ЗНАЧЕНИЕ]</a:t>
                    </a:fld>
                    <a:endParaRPr lang="ru-RU" b="1" baseline="0">
                      <a:solidFill>
                        <a:schemeClr val="bg1"/>
                      </a:solidFill>
                    </a:endParaRPr>
                  </a:p>
                </c:rich>
              </c:tx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3368044619422573"/>
                      <c:h val="0.11560185185185186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AC7D-40D3-B7BA-736D03FC8E22}"/>
                </c:ext>
              </c:extLst>
            </c:dLbl>
            <c:dLbl>
              <c:idx val="1"/>
              <c:layout>
                <c:manualLayout>
                  <c:x val="0.33862928348909666"/>
                  <c:y val="4.6299941673955724E-3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1376947040498443"/>
                      <c:h val="0.16645851560221639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AC7D-40D3-B7BA-736D03FC8E22}"/>
                </c:ext>
              </c:extLst>
            </c:dLbl>
            <c:dLbl>
              <c:idx val="2"/>
              <c:layout>
                <c:manualLayout>
                  <c:x val="9.8650307438205576E-3"/>
                  <c:y val="2.7777777777777776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4204945176245488"/>
                      <c:h val="0.11560185185185186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AC7D-40D3-B7BA-736D03FC8E22}"/>
                </c:ext>
              </c:extLst>
            </c:dLbl>
            <c:dLbl>
              <c:idx val="3"/>
              <c:layout>
                <c:manualLayout>
                  <c:x val="-1.0436137071651107E-2"/>
                  <c:y val="-6.9444444444444448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2990654205607475"/>
                      <c:h val="0.16645851560221639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AC7D-40D3-B7BA-736D03FC8E22}"/>
                </c:ext>
              </c:extLst>
            </c:dLbl>
            <c:dLbl>
              <c:idx val="4"/>
              <c:layout>
                <c:manualLayout>
                  <c:x val="2.0833333333333332E-2"/>
                  <c:y val="-0.24537037037037041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650417760279965"/>
                      <c:h val="0.16645851560221639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AC7D-40D3-B7BA-736D03FC8E2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outEnd"/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'по расходам'!$A$32:$A$37</c:f>
              <c:strCache>
                <c:ptCount val="5"/>
                <c:pt idx="0">
                  <c:v>Образование</c:v>
                </c:pt>
                <c:pt idx="1">
                  <c:v>Культура, кинематография</c:v>
                </c:pt>
                <c:pt idx="2">
                  <c:v>Здравоохранение</c:v>
                </c:pt>
                <c:pt idx="3">
                  <c:v>Социальная политика</c:v>
                </c:pt>
                <c:pt idx="4">
                  <c:v>Физическая культура и спорт</c:v>
                </c:pt>
              </c:strCache>
            </c:strRef>
          </c:cat>
          <c:val>
            <c:numRef>
              <c:f>'по расходам'!$B$32:$B$37</c:f>
              <c:numCache>
                <c:formatCode>#\ ##0.0</c:formatCode>
                <c:ptCount val="5"/>
                <c:pt idx="0">
                  <c:v>2025.8</c:v>
                </c:pt>
                <c:pt idx="1">
                  <c:v>209.5</c:v>
                </c:pt>
                <c:pt idx="2">
                  <c:v>24</c:v>
                </c:pt>
                <c:pt idx="3">
                  <c:v>217</c:v>
                </c:pt>
                <c:pt idx="4">
                  <c:v>152.19999999999999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C7D-40D3-B7BA-736D03FC8E2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extLst>
          <c:ext xmlns:c15="http://schemas.microsoft.com/office/drawing/2012/chart" uri="{02D57815-91ED-43cb-92C2-25804820EDAC}">
            <c15:filteredPieSeries>
              <c15:ser>
                <c:idx val="1"/>
                <c:order val="1"/>
                <c:tx>
                  <c:strRef>
                    <c:extLst>
                      <c:ext uri="{02D57815-91ED-43cb-92C2-25804820EDAC}">
                        <c15:formulaRef>
                          <c15:sqref>'по расходам'!$C$31</c15:sqref>
                        </c15:formulaRef>
                      </c:ext>
                    </c:extLst>
                    <c:strCache>
                      <c:ptCount val="1"/>
                      <c:pt idx="0">
                        <c:v> 2024 год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 w="25400">
                      <a:solidFill>
                        <a:schemeClr val="lt1"/>
                      </a:solidFill>
                    </a:ln>
                    <a:effectLst/>
                    <a:sp3d contourW="25400">
                      <a:contourClr>
                        <a:schemeClr val="lt1"/>
                      </a:contourClr>
                    </a:sp3d>
                  </c:spPr>
                  <c:extLst>
                    <c:ext xmlns:c16="http://schemas.microsoft.com/office/drawing/2014/chart" uri="{C3380CC4-5D6E-409C-BE32-E72D297353CC}">
                      <c16:uniqueId val="{0000000C-AC7D-40D3-B7BA-736D03FC8E22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 w="25400">
                      <a:solidFill>
                        <a:schemeClr val="lt1"/>
                      </a:solidFill>
                    </a:ln>
                    <a:effectLst/>
                    <a:sp3d contourW="25400">
                      <a:contourClr>
                        <a:schemeClr val="lt1"/>
                      </a:contourClr>
                    </a:sp3d>
                  </c:spPr>
                  <c:extLst>
                    <c:ext xmlns:c16="http://schemas.microsoft.com/office/drawing/2014/chart" uri="{C3380CC4-5D6E-409C-BE32-E72D297353CC}">
                      <c16:uniqueId val="{0000000E-AC7D-40D3-B7BA-736D03FC8E22}"/>
                    </c:ext>
                  </c:extLst>
                </c:dPt>
                <c:dPt>
                  <c:idx val="2"/>
                  <c:bubble3D val="0"/>
                  <c:spPr>
                    <a:solidFill>
                      <a:schemeClr val="accent3"/>
                    </a:solidFill>
                    <a:ln w="25400">
                      <a:solidFill>
                        <a:schemeClr val="lt1"/>
                      </a:solidFill>
                    </a:ln>
                    <a:effectLst/>
                    <a:sp3d contourW="25400">
                      <a:contourClr>
                        <a:schemeClr val="lt1"/>
                      </a:contourClr>
                    </a:sp3d>
                  </c:spPr>
                  <c:extLst>
                    <c:ext xmlns:c16="http://schemas.microsoft.com/office/drawing/2014/chart" uri="{C3380CC4-5D6E-409C-BE32-E72D297353CC}">
                      <c16:uniqueId val="{00000010-AC7D-40D3-B7BA-736D03FC8E22}"/>
                    </c:ext>
                  </c:extLst>
                </c:dPt>
                <c:dPt>
                  <c:idx val="3"/>
                  <c:bubble3D val="0"/>
                  <c:spPr>
                    <a:solidFill>
                      <a:schemeClr val="accent4"/>
                    </a:solidFill>
                    <a:ln w="25400">
                      <a:solidFill>
                        <a:schemeClr val="lt1"/>
                      </a:solidFill>
                    </a:ln>
                    <a:effectLst/>
                    <a:sp3d contourW="25400">
                      <a:contourClr>
                        <a:schemeClr val="lt1"/>
                      </a:contourClr>
                    </a:sp3d>
                  </c:spPr>
                  <c:extLst>
                    <c:ext xmlns:c16="http://schemas.microsoft.com/office/drawing/2014/chart" uri="{C3380CC4-5D6E-409C-BE32-E72D297353CC}">
                      <c16:uniqueId val="{00000012-AC7D-40D3-B7BA-736D03FC8E22}"/>
                    </c:ext>
                  </c:extLst>
                </c:dPt>
                <c:dPt>
                  <c:idx val="4"/>
                  <c:bubble3D val="0"/>
                  <c:spPr>
                    <a:solidFill>
                      <a:schemeClr val="accent5"/>
                    </a:solidFill>
                    <a:ln w="25400">
                      <a:solidFill>
                        <a:schemeClr val="lt1"/>
                      </a:solidFill>
                    </a:ln>
                    <a:effectLst/>
                    <a:sp3d contourW="25400">
                      <a:contourClr>
                        <a:schemeClr val="lt1"/>
                      </a:contourClr>
                    </a:sp3d>
                  </c:spPr>
                  <c:extLst>
                    <c:ext xmlns:c16="http://schemas.microsoft.com/office/drawing/2014/chart" uri="{C3380CC4-5D6E-409C-BE32-E72D297353CC}">
                      <c16:uniqueId val="{00000014-AC7D-40D3-B7BA-736D03FC8E22}"/>
                    </c:ext>
                  </c:extLst>
                </c:dPt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1"/>
                  <c:leaderLines>
                    <c:spPr>
                      <a:ln w="9525" cap="flat" cmpd="sng" algn="ctr">
                        <a:solidFill>
                          <a:schemeClr val="tx1">
                            <a:lumMod val="35000"/>
                            <a:lumOff val="65000"/>
                          </a:schemeClr>
                        </a:solidFill>
                        <a:round/>
                      </a:ln>
                      <a:effectLst/>
                    </c:spPr>
                  </c:leaderLines>
                  <c:extLst>
                    <c:ext uri="{CE6537A1-D6FC-4f65-9D91-7224C49458BB}"/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'по расходам'!$A$32:$A$37</c15:sqref>
                        </c15:formulaRef>
                      </c:ext>
                    </c:extLst>
                    <c:strCache>
                      <c:ptCount val="5"/>
                      <c:pt idx="0">
                        <c:v>Образование</c:v>
                      </c:pt>
                      <c:pt idx="1">
                        <c:v>Культура, кинематография</c:v>
                      </c:pt>
                      <c:pt idx="2">
                        <c:v>Здравоохранение</c:v>
                      </c:pt>
                      <c:pt idx="3">
                        <c:v>Социальная политика</c:v>
                      </c:pt>
                      <c:pt idx="4">
                        <c:v>Физическая культура и спорт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'по расходам'!$C$32:$C$37</c15:sqref>
                        </c15:formulaRef>
                      </c:ext>
                    </c:extLst>
                    <c:numCache>
                      <c:formatCode>#\ ##0.0</c:formatCode>
                      <c:ptCount val="5"/>
                      <c:pt idx="0">
                        <c:v>2382.6999999999998</c:v>
                      </c:pt>
                      <c:pt idx="1">
                        <c:v>259.7</c:v>
                      </c:pt>
                      <c:pt idx="2">
                        <c:v>49.6</c:v>
                      </c:pt>
                      <c:pt idx="3">
                        <c:v>257</c:v>
                      </c:pt>
                      <c:pt idx="4">
                        <c:v>190.2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15-AC7D-40D3-B7BA-736D03FC8E22}"/>
                  </c:ext>
                </c:extLst>
              </c15:ser>
            </c15:filteredPieSeries>
          </c:ext>
        </c:extLst>
      </c:pie3D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u-RU" sz="1400">
                <a:solidFill>
                  <a:schemeClr val="bg1"/>
                </a:solidFill>
              </a:rPr>
              <a:t>ИСПОЛНЕНИЕ</a:t>
            </a:r>
            <a:r>
              <a:rPr lang="ru-RU" sz="1400" baseline="0">
                <a:solidFill>
                  <a:schemeClr val="bg1"/>
                </a:solidFill>
              </a:rPr>
              <a:t> ДОРОЖНОГО ФОНДА, МЛН.РУБЛЕЙ</a:t>
            </a:r>
            <a:endParaRPr lang="ru-RU">
              <a:solidFill>
                <a:schemeClr val="bg1"/>
              </a:solidFill>
            </a:endParaRPr>
          </a:p>
        </c:rich>
      </c:tx>
      <c:layout>
        <c:manualLayout>
          <c:xMode val="edge"/>
          <c:yMode val="edge"/>
          <c:x val="0.20616960175506732"/>
          <c:y val="1.239066698715134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>
        <c:manualLayout>
          <c:layoutTarget val="inner"/>
          <c:xMode val="edge"/>
          <c:yMode val="edge"/>
          <c:x val="1.6793893129770993E-2"/>
          <c:y val="0.11882541475934576"/>
          <c:w val="0.96641221374045805"/>
          <c:h val="0.52677426081580503"/>
        </c:manualLayout>
      </c:layout>
      <c:barChart>
        <c:barDir val="col"/>
        <c:grouping val="stacked"/>
        <c:varyColors val="0"/>
        <c:ser>
          <c:idx val="2"/>
          <c:order val="2"/>
          <c:tx>
            <c:strRef>
              <c:f>'на сайт'!$A$112</c:f>
              <c:strCache>
                <c:ptCount val="1"/>
                <c:pt idx="0">
                  <c:v>бюджет района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'на сайт'!$B$109:$F$109</c15:sqref>
                  </c15:fullRef>
                </c:ext>
              </c:extLst>
              <c:f>'на сайт'!$B$109:$D$109</c:f>
              <c:strCache>
                <c:ptCount val="3"/>
                <c:pt idx="0">
                  <c:v>факт за соответствующий период 2023 года</c:v>
                </c:pt>
                <c:pt idx="1">
                  <c:v>План на 2024 год</c:v>
                </c:pt>
                <c:pt idx="2">
                  <c:v>факт за отчетный период 2024 года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'на сайт'!$B$112:$F$112</c15:sqref>
                  </c15:fullRef>
                </c:ext>
              </c:extLst>
              <c:f>'на сайт'!$B$112:$D$112</c:f>
              <c:numCache>
                <c:formatCode>#\ ##0.0</c:formatCode>
                <c:ptCount val="3"/>
                <c:pt idx="0">
                  <c:v>9.9684853800000006</c:v>
                </c:pt>
                <c:pt idx="1">
                  <c:v>15.65970737</c:v>
                </c:pt>
                <c:pt idx="2">
                  <c:v>13.038300210000001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67C-4246-8541-A35B7FC72CC0}"/>
            </c:ext>
          </c:extLst>
        </c:ser>
        <c:ser>
          <c:idx val="3"/>
          <c:order val="3"/>
          <c:tx>
            <c:strRef>
              <c:f>'на сайт'!$A$113</c:f>
              <c:strCache>
                <c:ptCount val="1"/>
                <c:pt idx="0">
                  <c:v>бюджеты поселений района</c:v>
                </c:pt>
              </c:strCache>
            </c:strRef>
          </c:tx>
          <c:spPr>
            <a:solidFill>
              <a:srgbClr val="FF9999">
                <a:alpha val="85000"/>
              </a:srgb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'на сайт'!$B$109:$F$109</c15:sqref>
                  </c15:fullRef>
                </c:ext>
              </c:extLst>
              <c:f>'на сайт'!$B$109:$D$109</c:f>
              <c:strCache>
                <c:ptCount val="3"/>
                <c:pt idx="0">
                  <c:v>факт за соответствующий период 2023 года</c:v>
                </c:pt>
                <c:pt idx="1">
                  <c:v>План на 2024 год</c:v>
                </c:pt>
                <c:pt idx="2">
                  <c:v>факт за отчетный период 2024 года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'на сайт'!$B$113:$F$113</c15:sqref>
                  </c15:fullRef>
                </c:ext>
              </c:extLst>
              <c:f>'на сайт'!$B$113:$D$113</c:f>
              <c:numCache>
                <c:formatCode>#\ ##0.0</c:formatCode>
                <c:ptCount val="3"/>
                <c:pt idx="0">
                  <c:v>61.020231609999996</c:v>
                </c:pt>
                <c:pt idx="1">
                  <c:v>86.302773340000002</c:v>
                </c:pt>
                <c:pt idx="2">
                  <c:v>80.001545929999992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67C-4246-8541-A35B7FC72CC0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484280160"/>
        <c:axId val="484283072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'на сайт'!$A$110</c15:sqref>
                        </c15:formulaRef>
                      </c:ext>
                    </c:extLst>
                    <c:strCache>
                      <c:ptCount val="1"/>
                      <c:pt idx="0">
                        <c:v>Расходы всего</c:v>
                      </c:pt>
                    </c:strCache>
                  </c:strRef>
                </c:tx>
                <c:spPr>
                  <a:solidFill>
                    <a:schemeClr val="accent1">
                      <a:alpha val="85000"/>
                    </a:schemeClr>
                  </a:solidFill>
                  <a:ln w="9525" cap="flat" cmpd="sng" algn="ctr">
                    <a:solidFill>
                      <a:schemeClr val="lt1">
                        <a:alpha val="50000"/>
                      </a:schemeClr>
                    </a:solidFill>
                    <a:round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1" i="0" u="none" strike="noStrike" kern="1200" baseline="0">
                          <a:solidFill>
                            <a:schemeClr val="lt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ctr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dk1">
                                <a:lumMod val="50000"/>
                                <a:lumOff val="50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'на сайт'!$B$109:$F$109</c15:sqref>
                        </c15:fullRef>
                        <c15:formulaRef>
                          <c15:sqref>'на сайт'!$B$109:$D$109</c15:sqref>
                        </c15:formulaRef>
                      </c:ext>
                    </c:extLst>
                    <c:strCache>
                      <c:ptCount val="3"/>
                      <c:pt idx="0">
                        <c:v>факт за соответствующий период 2023 года</c:v>
                      </c:pt>
                      <c:pt idx="1">
                        <c:v>План на 2024 год</c:v>
                      </c:pt>
                      <c:pt idx="2">
                        <c:v>факт за отчетный период 2024 года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'на сайт'!$B$110:$F$110</c15:sqref>
                        </c15:fullRef>
                        <c15:formulaRef>
                          <c15:sqref>'на сайт'!$B$110:$D$110</c15:sqref>
                        </c15:formulaRef>
                      </c:ext>
                    </c:extLst>
                    <c:numCache>
                      <c:formatCode>#\ ##0.0</c:formatCode>
                      <c:ptCount val="3"/>
                      <c:pt idx="0">
                        <c:v>70.98871699</c:v>
                      </c:pt>
                      <c:pt idx="1">
                        <c:v>101.96248070999999</c:v>
                      </c:pt>
                      <c:pt idx="2">
                        <c:v>93.039846139999995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067C-4246-8541-A35B7FC72CC0}"/>
                  </c:ext>
                </c:extLst>
              </c15:ser>
            </c15:filteredBarSeries>
            <c15:filteredBar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'на сайт'!$A$111</c15:sqref>
                        </c15:formulaRef>
                      </c:ext>
                    </c:extLst>
                    <c:strCache>
                      <c:ptCount val="1"/>
                      <c:pt idx="0">
                        <c:v>в том числе:</c:v>
                      </c:pt>
                    </c:strCache>
                  </c:strRef>
                </c:tx>
                <c:spPr>
                  <a:solidFill>
                    <a:schemeClr val="accent2">
                      <a:alpha val="85000"/>
                    </a:schemeClr>
                  </a:solidFill>
                  <a:ln w="9525" cap="flat" cmpd="sng" algn="ctr">
                    <a:solidFill>
                      <a:schemeClr val="lt1">
                        <a:alpha val="50000"/>
                      </a:schemeClr>
                    </a:solidFill>
                    <a:round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1" i="0" u="none" strike="noStrike" kern="1200" baseline="0">
                          <a:solidFill>
                            <a:schemeClr val="lt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ctr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dk1">
                                <a:lumMod val="50000"/>
                                <a:lumOff val="50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'на сайт'!$B$109:$F$109</c15:sqref>
                        </c15:fullRef>
                        <c15:formulaRef>
                          <c15:sqref>'на сайт'!$B$109:$D$109</c15:sqref>
                        </c15:formulaRef>
                      </c:ext>
                    </c:extLst>
                    <c:strCache>
                      <c:ptCount val="3"/>
                      <c:pt idx="0">
                        <c:v>факт за соответствующий период 2023 года</c:v>
                      </c:pt>
                      <c:pt idx="1">
                        <c:v>План на 2024 год</c:v>
                      </c:pt>
                      <c:pt idx="2">
                        <c:v>факт за отчетный период 2024 года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'на сайт'!$B$111:$F$111</c15:sqref>
                        </c15:fullRef>
                        <c15:formulaRef>
                          <c15:sqref>'на сайт'!$B$111:$D$111</c15:sqref>
                        </c15:formulaRef>
                      </c:ext>
                    </c:extLst>
                    <c:numCache>
                      <c:formatCode>"₽"###\ ##0.00</c:formatCode>
                      <c:ptCount val="3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1-067C-4246-8541-A35B7FC72CC0}"/>
                  </c:ext>
                </c:extLst>
              </c15:ser>
            </c15:filteredBarSeries>
          </c:ext>
        </c:extLst>
      </c:barChart>
      <c:catAx>
        <c:axId val="4842801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cap="all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84283072"/>
        <c:crosses val="autoZero"/>
        <c:auto val="1"/>
        <c:lblAlgn val="ctr"/>
        <c:lblOffset val="100"/>
        <c:noMultiLvlLbl val="0"/>
      </c:catAx>
      <c:valAx>
        <c:axId val="484283072"/>
        <c:scaling>
          <c:orientation val="minMax"/>
        </c:scaling>
        <c:delete val="1"/>
        <c:axPos val="l"/>
        <c:numFmt formatCode="#\ ##0.0" sourceLinked="1"/>
        <c:majorTickMark val="none"/>
        <c:minorTickMark val="none"/>
        <c:tickLblPos val="nextTo"/>
        <c:crossAx val="4842801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r>
              <a:rPr lang="ru-RU" sz="1400">
                <a:solidFill>
                  <a:schemeClr val="bg1"/>
                </a:solidFill>
              </a:rPr>
              <a:t>СТРУКТУРА РАСХОДОВ РАЙОННОГО БЮДЖЕТА 2024 ГОДА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view3D>
      <c:rotX val="50"/>
      <c:rotY val="25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1.4908457588266179E-2"/>
          <c:y val="0.10828482647191005"/>
          <c:w val="0.54586671817572552"/>
          <c:h val="0.70098417309567951"/>
        </c:manualLayout>
      </c:layout>
      <c:pie3DChart>
        <c:varyColors val="1"/>
        <c:ser>
          <c:idx val="2"/>
          <c:order val="2"/>
          <c:tx>
            <c:strRef>
              <c:f>'на сайт'!$D$172</c:f>
              <c:strCache>
                <c:ptCount val="1"/>
                <c:pt idx="0">
                  <c:v>факт за отчетный период 2024 года</c:v>
                </c:pt>
              </c:strCache>
            </c:strRef>
          </c:tx>
          <c:dPt>
            <c:idx val="0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B-C821-4C6D-BEC4-DAD048CC758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7-C821-4C6D-BEC4-DAD048CC758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6-C821-4C6D-BEC4-DAD048CC758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5-C821-4C6D-BEC4-DAD048CC758B}"/>
              </c:ext>
            </c:extLst>
          </c:dPt>
          <c:dPt>
            <c:idx val="4"/>
            <c:bubble3D val="0"/>
            <c:spPr>
              <a:solidFill>
                <a:srgbClr val="92D050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4-C821-4C6D-BEC4-DAD048CC758B}"/>
              </c:ext>
            </c:extLst>
          </c:dPt>
          <c:dPt>
            <c:idx val="5"/>
            <c:bubble3D val="0"/>
            <c:spPr>
              <a:solidFill>
                <a:srgbClr val="FF9999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F-C821-4C6D-BEC4-DAD048CC758B}"/>
              </c:ext>
            </c:extLst>
          </c:dPt>
          <c:dPt>
            <c:idx val="6"/>
            <c:bubble3D val="0"/>
            <c:spPr>
              <a:solidFill>
                <a:srgbClr val="00B0F0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D-C821-4C6D-BEC4-DAD048CC758B}"/>
              </c:ext>
            </c:extLst>
          </c:dPt>
          <c:dPt>
            <c:idx val="7"/>
            <c:bubble3D val="0"/>
            <c:spPr>
              <a:solidFill>
                <a:srgbClr val="FFCC99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E-C821-4C6D-BEC4-DAD048CC758B}"/>
              </c:ext>
            </c:extLst>
          </c:dPt>
          <c:dPt>
            <c:idx val="8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C-C821-4C6D-BEC4-DAD048CC758B}"/>
              </c:ext>
            </c:extLst>
          </c:dPt>
          <c:dPt>
            <c:idx val="9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A-C821-4C6D-BEC4-DAD048CC758B}"/>
              </c:ext>
            </c:extLst>
          </c:dPt>
          <c:dPt>
            <c:idx val="10"/>
            <c:bubble3D val="0"/>
            <c:spPr>
              <a:solidFill>
                <a:srgbClr val="CCECFF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9-C821-4C6D-BEC4-DAD048CC758B}"/>
              </c:ext>
            </c:extLst>
          </c:dPt>
          <c:dLbls>
            <c:dLbl>
              <c:idx val="0"/>
              <c:layout>
                <c:manualLayout>
                  <c:x val="-0.19202955126923352"/>
                  <c:y val="0.12197660245765005"/>
                </c:manualLayout>
              </c:layout>
              <c:numFmt formatCode="0.00%" sourceLinked="0"/>
              <c:spPr>
                <a:solidFill>
                  <a:schemeClr val="accent1">
                    <a:lumMod val="60000"/>
                    <a:lumOff val="40000"/>
                  </a:schemeClr>
                </a:solidFill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4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ru-RU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821-4C6D-BEC4-DAD048CC758B}"/>
                </c:ext>
              </c:extLst>
            </c:dLbl>
            <c:dLbl>
              <c:idx val="1"/>
              <c:layout>
                <c:manualLayout>
                  <c:x val="-0.20818156960029055"/>
                  <c:y val="6.3862640068047677E-2"/>
                </c:manualLayout>
              </c:layout>
              <c:numFmt formatCode="0.00%" sourceLinked="0"/>
              <c:spPr>
                <a:solidFill>
                  <a:srgbClr val="CC6600"/>
                </a:solidFill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4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ru-RU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821-4C6D-BEC4-DAD048CC758B}"/>
                </c:ext>
              </c:extLst>
            </c:dLbl>
            <c:dLbl>
              <c:idx val="2"/>
              <c:layout>
                <c:manualLayout>
                  <c:x val="-6.1887101207303313E-2"/>
                  <c:y val="-3.6440237790069416E-3"/>
                </c:manualLayout>
              </c:layout>
              <c:numFmt formatCode="0.00%" sourceLinked="0"/>
              <c:spPr>
                <a:solidFill>
                  <a:schemeClr val="bg1">
                    <a:lumMod val="75000"/>
                  </a:schemeClr>
                </a:solidFill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4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ru-RU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821-4C6D-BEC4-DAD048CC758B}"/>
                </c:ext>
              </c:extLst>
            </c:dLbl>
            <c:dLbl>
              <c:idx val="3"/>
              <c:layout>
                <c:manualLayout>
                  <c:x val="-3.8761876432113831E-2"/>
                  <c:y val="-4.6681022387949488E-2"/>
                </c:manualLayout>
              </c:layout>
              <c:numFmt formatCode="0.00%" sourceLinked="0"/>
              <c:spPr>
                <a:solidFill>
                  <a:schemeClr val="accent4">
                    <a:lumMod val="60000"/>
                    <a:lumOff val="40000"/>
                  </a:schemeClr>
                </a:solidFill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4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ru-RU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821-4C6D-BEC4-DAD048CC758B}"/>
                </c:ext>
              </c:extLst>
            </c:dLbl>
            <c:dLbl>
              <c:idx val="4"/>
              <c:layout>
                <c:manualLayout>
                  <c:x val="-1.7946687034507804E-3"/>
                  <c:y val="-6.2643461637199555E-2"/>
                </c:manualLayout>
              </c:layout>
              <c:numFmt formatCode="0.00%" sourceLinked="0"/>
              <c:spPr>
                <a:solidFill>
                  <a:srgbClr val="92D050"/>
                </a:solidFill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4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ru-RU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821-4C6D-BEC4-DAD048CC758B}"/>
                </c:ext>
              </c:extLst>
            </c:dLbl>
            <c:dLbl>
              <c:idx val="5"/>
              <c:layout>
                <c:manualLayout>
                  <c:x val="-0.15613617720021802"/>
                  <c:y val="0.14765256305556279"/>
                </c:manualLayout>
              </c:layout>
              <c:numFmt formatCode="0.00%" sourceLinked="0"/>
              <c:spPr>
                <a:solidFill>
                  <a:srgbClr val="FF9999"/>
                </a:solidFill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4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ru-RU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821-4C6D-BEC4-DAD048CC758B}"/>
                </c:ext>
              </c:extLst>
            </c:dLbl>
            <c:dLbl>
              <c:idx val="6"/>
              <c:layout>
                <c:manualLayout>
                  <c:x val="5.3840061103523414E-2"/>
                  <c:y val="-1.336176219215792E-16"/>
                </c:manualLayout>
              </c:layout>
              <c:numFmt formatCode="0.00%" sourceLinked="0"/>
              <c:spPr>
                <a:solidFill>
                  <a:srgbClr val="00B0F0"/>
                </a:solidFill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4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ru-RU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821-4C6D-BEC4-DAD048CC758B}"/>
                </c:ext>
              </c:extLst>
            </c:dLbl>
            <c:dLbl>
              <c:idx val="7"/>
              <c:layout>
                <c:manualLayout>
                  <c:x val="-8.0760091655285124E-2"/>
                  <c:y val="0.31704183810235137"/>
                </c:manualLayout>
              </c:layout>
              <c:numFmt formatCode="0.00%" sourceLinked="0"/>
              <c:spPr>
                <a:solidFill>
                  <a:srgbClr val="FFCC99"/>
                </a:solidFill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4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ru-RU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821-4C6D-BEC4-DAD048CC758B}"/>
                </c:ext>
              </c:extLst>
            </c:dLbl>
            <c:dLbl>
              <c:idx val="8"/>
              <c:layout>
                <c:manualLayout>
                  <c:x val="-3.0509367958663287E-2"/>
                  <c:y val="-2.3726531993535839E-2"/>
                </c:manualLayout>
              </c:layout>
              <c:numFmt formatCode="0.00%" sourceLinked="0"/>
              <c:spPr>
                <a:solidFill>
                  <a:schemeClr val="accent6">
                    <a:lumMod val="60000"/>
                    <a:lumOff val="40000"/>
                  </a:schemeClr>
                </a:solidFill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4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ru-RU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821-4C6D-BEC4-DAD048CC758B}"/>
                </c:ext>
              </c:extLst>
            </c:dLbl>
            <c:dLbl>
              <c:idx val="9"/>
              <c:layout>
                <c:manualLayout>
                  <c:x val="-3.7552100150992411E-2"/>
                  <c:y val="2.5887431495840812E-2"/>
                </c:manualLayout>
              </c:layout>
              <c:numFmt formatCode="0.00%" sourceLinked="0"/>
              <c:spPr>
                <a:solidFill>
                  <a:schemeClr val="accent2">
                    <a:lumMod val="40000"/>
                    <a:lumOff val="60000"/>
                  </a:schemeClr>
                </a:solidFill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4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ru-RU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821-4C6D-BEC4-DAD048CC758B}"/>
                </c:ext>
              </c:extLst>
            </c:dLbl>
            <c:dLbl>
              <c:idx val="10"/>
              <c:layout>
                <c:manualLayout>
                  <c:x val="-3.7171545598363033E-2"/>
                  <c:y val="1.0932385558265888E-2"/>
                </c:manualLayout>
              </c:layout>
              <c:numFmt formatCode="0.00%" sourceLinked="0"/>
              <c:spPr>
                <a:solidFill>
                  <a:srgbClr val="CCECFF"/>
                </a:solidFill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4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ru-RU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821-4C6D-BEC4-DAD048CC758B}"/>
                </c:ext>
              </c:extLst>
            </c:dLbl>
            <c:numFmt formatCode="0.00%" sourceLinked="0"/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'на сайт'!$A$173:$A$185</c15:sqref>
                  </c15:fullRef>
                </c:ext>
              </c:extLst>
              <c:f>'на сайт'!$A$175:$A$185</c:f>
              <c:strCache>
                <c:ptCount val="11"/>
                <c:pt idx="0">
                  <c:v>Общегосударственные вопросы</c:v>
                </c:pt>
                <c:pt idx="1">
                  <c:v>Национальная оборона</c:v>
                </c:pt>
                <c:pt idx="2">
                  <c:v>Национальная безопасность и правоохранительная деятельность</c:v>
                </c:pt>
                <c:pt idx="3">
                  <c:v>Национальная экономика</c:v>
                </c:pt>
                <c:pt idx="4">
                  <c:v>Жилищно-коммунальное хозяйство</c:v>
                </c:pt>
                <c:pt idx="5">
                  <c:v>Образование</c:v>
                </c:pt>
                <c:pt idx="6">
                  <c:v>Культура, кинематография</c:v>
                </c:pt>
                <c:pt idx="7">
                  <c:v>Здравоохранение</c:v>
                </c:pt>
                <c:pt idx="8">
                  <c:v>Социальная политика</c:v>
                </c:pt>
                <c:pt idx="9">
                  <c:v>Физическая культура и спорт</c:v>
                </c:pt>
                <c:pt idx="10">
                  <c:v>Межбюджетные трансферты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'на сайт'!$D$173:$D$185</c15:sqref>
                  </c15:fullRef>
                </c:ext>
              </c:extLst>
              <c:f>'на сайт'!$D$175:$D$185</c:f>
              <c:numCache>
                <c:formatCode>"₽"###\ ##0.00</c:formatCode>
                <c:ptCount val="11"/>
                <c:pt idx="0" formatCode="#\ ##0.0">
                  <c:v>216.6</c:v>
                </c:pt>
                <c:pt idx="1" formatCode="#\ ##0.0">
                  <c:v>0.3</c:v>
                </c:pt>
                <c:pt idx="2" formatCode="#\ ##0.0">
                  <c:v>33</c:v>
                </c:pt>
                <c:pt idx="3" formatCode="#\ ##0.0">
                  <c:v>53.4</c:v>
                </c:pt>
                <c:pt idx="4" formatCode="#\ ##0.0">
                  <c:v>160.9</c:v>
                </c:pt>
                <c:pt idx="5" formatCode="#\ ##0.0">
                  <c:v>2381.9</c:v>
                </c:pt>
                <c:pt idx="6" formatCode="#\ ##0.0">
                  <c:v>33.6</c:v>
                </c:pt>
                <c:pt idx="7" formatCode="#\ ##0.0">
                  <c:v>49.6</c:v>
                </c:pt>
                <c:pt idx="8" formatCode="#\ ##0.0">
                  <c:v>238.8</c:v>
                </c:pt>
                <c:pt idx="9" formatCode="#\ ##0.0">
                  <c:v>188.2</c:v>
                </c:pt>
                <c:pt idx="10" formatCode="#\ ##0.0">
                  <c:v>43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/>
            </c:ext>
            <c:ext xmlns:c16="http://schemas.microsoft.com/office/drawing/2014/chart" uri="{C3380CC4-5D6E-409C-BE32-E72D297353CC}">
              <c16:uniqueId val="{00000002-C821-4C6D-BEC4-DAD048CC758B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extLst>
          <c:ext xmlns:c15="http://schemas.microsoft.com/office/drawing/2012/chart" uri="{02D57815-91ED-43cb-92C2-25804820EDAC}">
            <c15:filteredPi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'на сайт'!$B$172</c15:sqref>
                        </c15:formulaRef>
                      </c:ext>
                    </c:extLst>
                    <c:strCache>
                      <c:ptCount val="1"/>
                      <c:pt idx="0">
                        <c:v>факт за соответствующий период 2023 года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>
                    <c:ext xmlns:c16="http://schemas.microsoft.com/office/drawing/2014/chart" uri="{C3380CC4-5D6E-409C-BE32-E72D297353CC}">
                      <c16:uniqueId val="{00000017-528F-4772-8BAA-B3A84583C2D4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>
                    <c:ext xmlns:c16="http://schemas.microsoft.com/office/drawing/2014/chart" uri="{C3380CC4-5D6E-409C-BE32-E72D297353CC}">
                      <c16:uniqueId val="{00000019-528F-4772-8BAA-B3A84583C2D4}"/>
                    </c:ext>
                  </c:extLst>
                </c:dPt>
                <c:dPt>
                  <c:idx val="2"/>
                  <c:bubble3D val="0"/>
                  <c:spPr>
                    <a:solidFill>
                      <a:schemeClr val="accent3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>
                    <c:ext xmlns:c16="http://schemas.microsoft.com/office/drawing/2014/chart" uri="{C3380CC4-5D6E-409C-BE32-E72D297353CC}">
                      <c16:uniqueId val="{0000001B-528F-4772-8BAA-B3A84583C2D4}"/>
                    </c:ext>
                  </c:extLst>
                </c:dPt>
                <c:dPt>
                  <c:idx val="3"/>
                  <c:bubble3D val="0"/>
                  <c:spPr>
                    <a:solidFill>
                      <a:schemeClr val="accent4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>
                    <c:ext xmlns:c16="http://schemas.microsoft.com/office/drawing/2014/chart" uri="{C3380CC4-5D6E-409C-BE32-E72D297353CC}">
                      <c16:uniqueId val="{0000001D-528F-4772-8BAA-B3A84583C2D4}"/>
                    </c:ext>
                  </c:extLst>
                </c:dPt>
                <c:dPt>
                  <c:idx val="4"/>
                  <c:bubble3D val="0"/>
                  <c:spPr>
                    <a:solidFill>
                      <a:schemeClr val="accent5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>
                    <c:ext xmlns:c16="http://schemas.microsoft.com/office/drawing/2014/chart" uri="{C3380CC4-5D6E-409C-BE32-E72D297353CC}">
                      <c16:uniqueId val="{0000001F-528F-4772-8BAA-B3A84583C2D4}"/>
                    </c:ext>
                  </c:extLst>
                </c:dPt>
                <c:dPt>
                  <c:idx val="5"/>
                  <c:bubble3D val="0"/>
                  <c:spPr>
                    <a:solidFill>
                      <a:schemeClr val="accent6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>
                    <c:ext xmlns:c16="http://schemas.microsoft.com/office/drawing/2014/chart" uri="{C3380CC4-5D6E-409C-BE32-E72D297353CC}">
                      <c16:uniqueId val="{00000021-528F-4772-8BAA-B3A84583C2D4}"/>
                    </c:ext>
                  </c:extLst>
                </c:dPt>
                <c:dPt>
                  <c:idx val="6"/>
                  <c:bubble3D val="0"/>
                  <c:spPr>
                    <a:solidFill>
                      <a:schemeClr val="accent1">
                        <a:lumMod val="60000"/>
                      </a:schemeClr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>
                    <c:ext xmlns:c16="http://schemas.microsoft.com/office/drawing/2014/chart" uri="{C3380CC4-5D6E-409C-BE32-E72D297353CC}">
                      <c16:uniqueId val="{00000023-528F-4772-8BAA-B3A84583C2D4}"/>
                    </c:ext>
                  </c:extLst>
                </c:dPt>
                <c:dPt>
                  <c:idx val="7"/>
                  <c:bubble3D val="0"/>
                  <c:spPr>
                    <a:solidFill>
                      <a:schemeClr val="accent2">
                        <a:lumMod val="60000"/>
                      </a:schemeClr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>
                    <c:ext xmlns:c16="http://schemas.microsoft.com/office/drawing/2014/chart" uri="{C3380CC4-5D6E-409C-BE32-E72D297353CC}">
                      <c16:uniqueId val="{00000025-528F-4772-8BAA-B3A84583C2D4}"/>
                    </c:ext>
                  </c:extLst>
                </c:dPt>
                <c:dPt>
                  <c:idx val="8"/>
                  <c:bubble3D val="0"/>
                  <c:spPr>
                    <a:solidFill>
                      <a:schemeClr val="accent3">
                        <a:lumMod val="60000"/>
                      </a:schemeClr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>
                    <c:ext xmlns:c16="http://schemas.microsoft.com/office/drawing/2014/chart" uri="{C3380CC4-5D6E-409C-BE32-E72D297353CC}">
                      <c16:uniqueId val="{00000027-528F-4772-8BAA-B3A84583C2D4}"/>
                    </c:ext>
                  </c:extLst>
                </c:dPt>
                <c:dPt>
                  <c:idx val="9"/>
                  <c:bubble3D val="0"/>
                  <c:spPr>
                    <a:solidFill>
                      <a:schemeClr val="accent4">
                        <a:lumMod val="60000"/>
                      </a:schemeClr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>
                    <c:ext xmlns:c16="http://schemas.microsoft.com/office/drawing/2014/chart" uri="{C3380CC4-5D6E-409C-BE32-E72D297353CC}">
                      <c16:uniqueId val="{00000029-528F-4772-8BAA-B3A84583C2D4}"/>
                    </c:ext>
                  </c:extLst>
                </c:dPt>
                <c:dPt>
                  <c:idx val="10"/>
                  <c:bubble3D val="0"/>
                  <c:spPr>
                    <a:solidFill>
                      <a:schemeClr val="accent5">
                        <a:lumMod val="60000"/>
                      </a:schemeClr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>
                    <c:ext xmlns:c16="http://schemas.microsoft.com/office/drawing/2014/chart" uri="{C3380CC4-5D6E-409C-BE32-E72D297353CC}">
                      <c16:uniqueId val="{0000002B-528F-4772-8BAA-B3A84583C2D4}"/>
                    </c:ext>
                  </c:extLst>
                </c:dPt>
                <c:dLbls>
                  <c:spPr>
                    <a:pattFill prst="pct75">
                      <a:fgClr>
                        <a:schemeClr val="dk1">
                          <a:lumMod val="75000"/>
                          <a:lumOff val="25000"/>
                        </a:schemeClr>
                      </a:fgClr>
                      <a:bgClr>
                        <a:schemeClr val="dk1">
                          <a:lumMod val="65000"/>
                          <a:lumOff val="35000"/>
                        </a:schemeClr>
                      </a:bgClr>
                    </a:pattFill>
                    <a:ln>
                      <a:noFill/>
                    </a:ln>
                    <a:effectLst>
                      <a:outerShdw blurRad="50800" dist="38100" dir="2700000" algn="tl" rotWithShape="0">
                        <a:prstClr val="black">
                          <a:alpha val="40000"/>
                        </a:prstClr>
                      </a:outerShdw>
                    </a:effectLst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1000" b="1" i="0" u="none" strike="noStrike" kern="1200" baseline="0">
                          <a:solidFill>
                            <a:schemeClr val="lt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ctr"/>
                  <c:showLegendKey val="0"/>
                  <c:showVal val="0"/>
                  <c:showCatName val="0"/>
                  <c:showSerName val="0"/>
                  <c:showPercent val="1"/>
                  <c:showBubbleSize val="0"/>
                  <c:showLeaderLines val="1"/>
                  <c:leaderLines>
                    <c:spPr>
                      <a:ln w="9525">
                        <a:solidFill>
                          <a:schemeClr val="dk1">
                            <a:lumMod val="50000"/>
                            <a:lumOff val="50000"/>
                          </a:schemeClr>
                        </a:solidFill>
                      </a:ln>
                      <a:effectLst/>
                    </c:spPr>
                  </c:leaderLines>
                  <c:extLst>
                    <c:ext uri="{CE6537A1-D6FC-4f65-9D91-7224C49458BB}"/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'на сайт'!$A$173:$A$185</c15:sqref>
                        </c15:fullRef>
                        <c15:formulaRef>
                          <c15:sqref>'на сайт'!$A$175:$A$185</c15:sqref>
                        </c15:formulaRef>
                      </c:ext>
                    </c:extLst>
                    <c:strCache>
                      <c:ptCount val="11"/>
                      <c:pt idx="0">
                        <c:v>Общегосударственные вопросы</c:v>
                      </c:pt>
                      <c:pt idx="1">
                        <c:v>Национальная оборона</c:v>
                      </c:pt>
                      <c:pt idx="2">
                        <c:v>Национальная безопасность и правоохранительная деятельность</c:v>
                      </c:pt>
                      <c:pt idx="3">
                        <c:v>Национальная экономика</c:v>
                      </c:pt>
                      <c:pt idx="4">
                        <c:v>Жилищно-коммунальное хозяйство</c:v>
                      </c:pt>
                      <c:pt idx="5">
                        <c:v>Образование</c:v>
                      </c:pt>
                      <c:pt idx="6">
                        <c:v>Культура, кинематография</c:v>
                      </c:pt>
                      <c:pt idx="7">
                        <c:v>Здравоохранение</c:v>
                      </c:pt>
                      <c:pt idx="8">
                        <c:v>Социальная политика</c:v>
                      </c:pt>
                      <c:pt idx="9">
                        <c:v>Физическая культура и спорт</c:v>
                      </c:pt>
                      <c:pt idx="10">
                        <c:v>Межбюджетные трансферты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'на сайт'!$B$173:$B$185</c15:sqref>
                        </c15:fullRef>
                        <c15:formulaRef>
                          <c15:sqref>'на сайт'!$B$175:$B$185</c15:sqref>
                        </c15:formulaRef>
                      </c:ext>
                    </c:extLst>
                    <c:numCache>
                      <c:formatCode>"₽"###\ ##0.00</c:formatCode>
                      <c:ptCount val="11"/>
                      <c:pt idx="0" formatCode="#\ ##0.0">
                        <c:v>186.7</c:v>
                      </c:pt>
                      <c:pt idx="1" formatCode="#\ ##0.0">
                        <c:v>0.5</c:v>
                      </c:pt>
                      <c:pt idx="2" formatCode="#\ ##0.0">
                        <c:v>31.4</c:v>
                      </c:pt>
                      <c:pt idx="3" formatCode="#\ ##0.0">
                        <c:v>40</c:v>
                      </c:pt>
                      <c:pt idx="4" formatCode="#\ ##0.0">
                        <c:v>26.2</c:v>
                      </c:pt>
                      <c:pt idx="5" formatCode="#\ ##0.0">
                        <c:v>2024.9</c:v>
                      </c:pt>
                      <c:pt idx="6" formatCode="#\ ##0.0">
                        <c:v>24.1</c:v>
                      </c:pt>
                      <c:pt idx="7" formatCode="#\ ##0.0">
                        <c:v>24</c:v>
                      </c:pt>
                      <c:pt idx="8" formatCode="#\ ##0.0">
                        <c:v>202.5</c:v>
                      </c:pt>
                      <c:pt idx="9" formatCode="#\ ##0.0">
                        <c:v>148.9</c:v>
                      </c:pt>
                      <c:pt idx="10" formatCode="#\ ##0.0">
                        <c:v>28.6</c:v>
                      </c:pt>
                    </c:numCache>
                  </c:numRef>
                </c:val>
                <c:extLst>
                  <c:ext uri="{02D57815-91ED-43cb-92C2-25804820EDAC}">
                    <c15:categoryFilterExceptions/>
                  </c:ext>
                  <c:ext xmlns:c16="http://schemas.microsoft.com/office/drawing/2014/chart" uri="{C3380CC4-5D6E-409C-BE32-E72D297353CC}">
                    <c16:uniqueId val="{00000000-C821-4C6D-BEC4-DAD048CC758B}"/>
                  </c:ext>
                </c:extLst>
              </c15:ser>
            </c15:filteredPieSeries>
            <c15:filteredPie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'на сайт'!$C$172</c15:sqref>
                        </c15:formulaRef>
                      </c:ext>
                    </c:extLst>
                    <c:strCache>
                      <c:ptCount val="1"/>
                      <c:pt idx="0">
                        <c:v>План на 2024 год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2D-528F-4772-8BAA-B3A84583C2D4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2F-528F-4772-8BAA-B3A84583C2D4}"/>
                    </c:ext>
                  </c:extLst>
                </c:dPt>
                <c:dPt>
                  <c:idx val="2"/>
                  <c:bubble3D val="0"/>
                  <c:spPr>
                    <a:solidFill>
                      <a:schemeClr val="accent3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31-528F-4772-8BAA-B3A84583C2D4}"/>
                    </c:ext>
                  </c:extLst>
                </c:dPt>
                <c:dPt>
                  <c:idx val="3"/>
                  <c:bubble3D val="0"/>
                  <c:spPr>
                    <a:solidFill>
                      <a:schemeClr val="accent4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33-528F-4772-8BAA-B3A84583C2D4}"/>
                    </c:ext>
                  </c:extLst>
                </c:dPt>
                <c:dPt>
                  <c:idx val="4"/>
                  <c:bubble3D val="0"/>
                  <c:spPr>
                    <a:solidFill>
                      <a:schemeClr val="accent5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35-528F-4772-8BAA-B3A84583C2D4}"/>
                    </c:ext>
                  </c:extLst>
                </c:dPt>
                <c:dPt>
                  <c:idx val="5"/>
                  <c:bubble3D val="0"/>
                  <c:spPr>
                    <a:solidFill>
                      <a:schemeClr val="accent6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37-528F-4772-8BAA-B3A84583C2D4}"/>
                    </c:ext>
                  </c:extLst>
                </c:dPt>
                <c:dPt>
                  <c:idx val="6"/>
                  <c:bubble3D val="0"/>
                  <c:spPr>
                    <a:solidFill>
                      <a:schemeClr val="accent1">
                        <a:lumMod val="60000"/>
                      </a:schemeClr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39-528F-4772-8BAA-B3A84583C2D4}"/>
                    </c:ext>
                  </c:extLst>
                </c:dPt>
                <c:dPt>
                  <c:idx val="7"/>
                  <c:bubble3D val="0"/>
                  <c:spPr>
                    <a:solidFill>
                      <a:schemeClr val="accent2">
                        <a:lumMod val="60000"/>
                      </a:schemeClr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3B-528F-4772-8BAA-B3A84583C2D4}"/>
                    </c:ext>
                  </c:extLst>
                </c:dPt>
                <c:dPt>
                  <c:idx val="8"/>
                  <c:bubble3D val="0"/>
                  <c:spPr>
                    <a:solidFill>
                      <a:schemeClr val="accent3">
                        <a:lumMod val="60000"/>
                      </a:schemeClr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3D-528F-4772-8BAA-B3A84583C2D4}"/>
                    </c:ext>
                  </c:extLst>
                </c:dPt>
                <c:dPt>
                  <c:idx val="9"/>
                  <c:bubble3D val="0"/>
                  <c:spPr>
                    <a:solidFill>
                      <a:schemeClr val="accent4">
                        <a:lumMod val="60000"/>
                      </a:schemeClr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>
                    <c:ext xmlns:c16="http://schemas.microsoft.com/office/drawing/2014/chart" uri="{C3380CC4-5D6E-409C-BE32-E72D297353CC}">
                      <c16:uniqueId val="{0000003F-528F-4772-8BAA-B3A84583C2D4}"/>
                    </c:ext>
                  </c:extLst>
                </c:dPt>
                <c:dPt>
                  <c:idx val="10"/>
                  <c:bubble3D val="0"/>
                  <c:spPr>
                    <a:solidFill>
                      <a:schemeClr val="accent5">
                        <a:lumMod val="60000"/>
                      </a:schemeClr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>
                    <c:ext xmlns:c16="http://schemas.microsoft.com/office/drawing/2014/chart" uri="{C3380CC4-5D6E-409C-BE32-E72D297353CC}">
                      <c16:uniqueId val="{00000041-528F-4772-8BAA-B3A84583C2D4}"/>
                    </c:ext>
                  </c:extLst>
                </c:dPt>
                <c:dLbls>
                  <c:spPr>
                    <a:pattFill prst="pct75">
                      <a:fgClr>
                        <a:schemeClr val="dk1">
                          <a:lumMod val="75000"/>
                          <a:lumOff val="25000"/>
                        </a:schemeClr>
                      </a:fgClr>
                      <a:bgClr>
                        <a:schemeClr val="dk1">
                          <a:lumMod val="65000"/>
                          <a:lumOff val="35000"/>
                        </a:schemeClr>
                      </a:bgClr>
                    </a:pattFill>
                    <a:ln>
                      <a:noFill/>
                    </a:ln>
                    <a:effectLst>
                      <a:outerShdw blurRad="50800" dist="38100" dir="2700000" algn="tl" rotWithShape="0">
                        <a:prstClr val="black">
                          <a:alpha val="40000"/>
                        </a:prstClr>
                      </a:outerShdw>
                    </a:effectLst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1000" b="1" i="0" u="none" strike="noStrike" kern="1200" baseline="0">
                          <a:solidFill>
                            <a:schemeClr val="lt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ctr"/>
                  <c:showLegendKey val="0"/>
                  <c:showVal val="0"/>
                  <c:showCatName val="0"/>
                  <c:showSerName val="0"/>
                  <c:showPercent val="1"/>
                  <c:showBubbleSize val="0"/>
                  <c:showLeaderLines val="1"/>
                  <c:leaderLines>
                    <c:spPr>
                      <a:ln w="9525">
                        <a:solidFill>
                          <a:schemeClr val="dk1">
                            <a:lumMod val="50000"/>
                            <a:lumOff val="50000"/>
                          </a:schemeClr>
                        </a:solidFill>
                      </a:ln>
                      <a:effectLst/>
                    </c:spPr>
                  </c:leaderLines>
                  <c:extLst xmlns:c15="http://schemas.microsoft.com/office/drawing/2012/chart">
                    <c:ext xmlns:c15="http://schemas.microsoft.com/office/drawing/2012/chart" uri="{CE6537A1-D6FC-4f65-9D91-7224C49458BB}"/>
                  </c:extLst>
                </c:dLbls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'на сайт'!$A$173:$A$185</c15:sqref>
                        </c15:fullRef>
                        <c15:formulaRef>
                          <c15:sqref>'на сайт'!$A$175:$A$185</c15:sqref>
                        </c15:formulaRef>
                      </c:ext>
                    </c:extLst>
                    <c:strCache>
                      <c:ptCount val="11"/>
                      <c:pt idx="0">
                        <c:v>Общегосударственные вопросы</c:v>
                      </c:pt>
                      <c:pt idx="1">
                        <c:v>Национальная оборона</c:v>
                      </c:pt>
                      <c:pt idx="2">
                        <c:v>Национальная безопасность и правоохранительная деятельность</c:v>
                      </c:pt>
                      <c:pt idx="3">
                        <c:v>Национальная экономика</c:v>
                      </c:pt>
                      <c:pt idx="4">
                        <c:v>Жилищно-коммунальное хозяйство</c:v>
                      </c:pt>
                      <c:pt idx="5">
                        <c:v>Образование</c:v>
                      </c:pt>
                      <c:pt idx="6">
                        <c:v>Культура, кинематография</c:v>
                      </c:pt>
                      <c:pt idx="7">
                        <c:v>Здравоохранение</c:v>
                      </c:pt>
                      <c:pt idx="8">
                        <c:v>Социальная политика</c:v>
                      </c:pt>
                      <c:pt idx="9">
                        <c:v>Физическая культура и спорт</c:v>
                      </c:pt>
                      <c:pt idx="10">
                        <c:v>Межбюджетные трансферты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'на сайт'!$C$173:$C$185</c15:sqref>
                        </c15:fullRef>
                        <c15:formulaRef>
                          <c15:sqref>'на сайт'!$C$175:$C$185</c15:sqref>
                        </c15:formulaRef>
                      </c:ext>
                    </c:extLst>
                    <c:numCache>
                      <c:formatCode>"₽"###\ ##0.00</c:formatCode>
                      <c:ptCount val="11"/>
                      <c:pt idx="0" formatCode="#\ ##0.0">
                        <c:v>251.1</c:v>
                      </c:pt>
                      <c:pt idx="1" formatCode="#\ ##0.0">
                        <c:v>1.4</c:v>
                      </c:pt>
                      <c:pt idx="2" formatCode="#\ ##0.0">
                        <c:v>37.1</c:v>
                      </c:pt>
                      <c:pt idx="3" formatCode="#\ ##0.0">
                        <c:v>59.5</c:v>
                      </c:pt>
                      <c:pt idx="4" formatCode="#\ ##0.0">
                        <c:v>164.9</c:v>
                      </c:pt>
                      <c:pt idx="5" formatCode="#\ ##0.0">
                        <c:v>2474</c:v>
                      </c:pt>
                      <c:pt idx="6" formatCode="#\ ##0.0">
                        <c:v>33.700000000000003</c:v>
                      </c:pt>
                      <c:pt idx="7" formatCode="#\ ##0.0">
                        <c:v>65.8</c:v>
                      </c:pt>
                      <c:pt idx="8" formatCode="#\ ##0.0">
                        <c:v>266.3</c:v>
                      </c:pt>
                      <c:pt idx="9" formatCode="#\ ##0.0">
                        <c:v>210.7</c:v>
                      </c:pt>
                      <c:pt idx="10" formatCode="#\ ##0.0">
                        <c:v>43</c:v>
                      </c:pt>
                    </c:numCache>
                  </c:numRef>
                </c:val>
                <c:extLst xmlns:c15="http://schemas.microsoft.com/office/drawing/2012/chart">
                  <c:ext xmlns:c15="http://schemas.microsoft.com/office/drawing/2012/chart" uri="{02D57815-91ED-43cb-92C2-25804820EDAC}">
                    <c15:categoryFilterExceptions/>
                  </c:ext>
                  <c:ext xmlns:c16="http://schemas.microsoft.com/office/drawing/2014/chart" uri="{C3380CC4-5D6E-409C-BE32-E72D297353CC}">
                    <c16:uniqueId val="{00000001-C821-4C6D-BEC4-DAD048CC758B}"/>
                  </c:ext>
                </c:extLst>
              </c15:ser>
            </c15:filteredPieSeries>
          </c:ext>
        </c:extLst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47669894520261408"/>
          <c:y val="0.12499780394405979"/>
          <c:w val="0.50440114315961115"/>
          <c:h val="0.7944421174615573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u-RU" sz="1200">
                <a:solidFill>
                  <a:schemeClr val="bg1"/>
                </a:solidFill>
              </a:rPr>
              <a:t>ДИНАМИКА ПОСТУПЛЕНИЙ,</a:t>
            </a:r>
            <a:r>
              <a:rPr lang="ru-RU" sz="1200" baseline="0">
                <a:solidFill>
                  <a:schemeClr val="bg1"/>
                </a:solidFill>
              </a:rPr>
              <a:t> МЛН.РУБЛЕЙ</a:t>
            </a:r>
            <a:endParaRPr lang="ru-RU">
              <a:solidFill>
                <a:schemeClr val="bg1"/>
              </a:solidFill>
            </a:endParaRPr>
          </a:p>
          <a:p>
            <a:pPr>
              <a:defRPr/>
            </a:pPr>
            <a:endParaRPr lang="ru-RU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>
        <c:manualLayout>
          <c:layoutTarget val="inner"/>
          <c:xMode val="edge"/>
          <c:yMode val="edge"/>
          <c:x val="1.7791662221084154E-2"/>
          <c:y val="0.23869424796476713"/>
          <c:w val="0.96875277495265388"/>
          <c:h val="0.4904294675030028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'по доходам'!$B$61</c:f>
              <c:strCache>
                <c:ptCount val="1"/>
                <c:pt idx="0">
                  <c:v>факт за соответствующий период 2023 года</c:v>
                </c:pt>
              </c:strCache>
            </c:strRef>
          </c:tx>
          <c:spPr>
            <a:solidFill>
              <a:srgbClr val="CCECFF">
                <a:alpha val="85000"/>
              </a:srgbClr>
            </a:solidFill>
            <a:ln w="9525" cap="flat" cmpd="sng" algn="ctr">
              <a:noFill/>
              <a:round/>
            </a:ln>
            <a:effectLst/>
          </c:spPr>
          <c:invertIfNegative val="0"/>
          <c:dLbls>
            <c:spPr>
              <a:solidFill>
                <a:srgbClr val="CCEC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'по доходам'!$A$62:$A$68</c:f>
              <c:strCache>
                <c:ptCount val="7"/>
                <c:pt idx="0">
                  <c:v>Налог на прибыль</c:v>
                </c:pt>
                <c:pt idx="1">
                  <c:v>Налог на доходы физических лиц</c:v>
                </c:pt>
                <c:pt idx="2">
                  <c:v>Налоги на совокупный доход</c:v>
                </c:pt>
                <c:pt idx="3">
                  <c:v>Иные налоги</c:v>
                </c:pt>
                <c:pt idx="4">
                  <c:v>Доходы от использования имущества</c:v>
                </c:pt>
                <c:pt idx="5">
                  <c:v>Доходы от продажи материальных активов</c:v>
                </c:pt>
                <c:pt idx="6">
                  <c:v>Иные неналоговые доходы</c:v>
                </c:pt>
              </c:strCache>
            </c:strRef>
          </c:cat>
          <c:val>
            <c:numRef>
              <c:f>'по доходам'!$B$62:$B$68</c:f>
              <c:numCache>
                <c:formatCode>#\ ##0.0</c:formatCode>
                <c:ptCount val="7"/>
                <c:pt idx="0">
                  <c:v>23</c:v>
                </c:pt>
                <c:pt idx="1">
                  <c:v>487.9</c:v>
                </c:pt>
                <c:pt idx="2">
                  <c:v>116.1</c:v>
                </c:pt>
                <c:pt idx="3">
                  <c:v>20.100000000000001</c:v>
                </c:pt>
                <c:pt idx="4">
                  <c:v>38.6</c:v>
                </c:pt>
                <c:pt idx="5">
                  <c:v>60.2</c:v>
                </c:pt>
                <c:pt idx="6">
                  <c:v>8.6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F3-45E0-8CC6-418B49A6156F}"/>
            </c:ext>
          </c:extLst>
        </c:ser>
        <c:ser>
          <c:idx val="2"/>
          <c:order val="2"/>
          <c:tx>
            <c:strRef>
              <c:f>'по доходам'!$D$61</c:f>
              <c:strCache>
                <c:ptCount val="1"/>
                <c:pt idx="0">
                  <c:v>факт за отчетный период 2024 года</c:v>
                </c:pt>
              </c:strCache>
            </c:strRef>
          </c:tx>
          <c:spPr>
            <a:solidFill>
              <a:srgbClr val="FFCCCC">
                <a:alpha val="85000"/>
              </a:srgbClr>
            </a:solidFill>
            <a:ln w="9525" cap="flat" cmpd="sng" algn="ctr">
              <a:noFill/>
              <a:round/>
            </a:ln>
            <a:effectLst/>
          </c:spPr>
          <c:invertIfNegative val="0"/>
          <c:dLbls>
            <c:spPr>
              <a:solidFill>
                <a:srgbClr val="FFCCCC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'по доходам'!$A$62:$A$68</c:f>
              <c:strCache>
                <c:ptCount val="7"/>
                <c:pt idx="0">
                  <c:v>Налог на прибыль</c:v>
                </c:pt>
                <c:pt idx="1">
                  <c:v>Налог на доходы физических лиц</c:v>
                </c:pt>
                <c:pt idx="2">
                  <c:v>Налоги на совокупный доход</c:v>
                </c:pt>
                <c:pt idx="3">
                  <c:v>Иные налоги</c:v>
                </c:pt>
                <c:pt idx="4">
                  <c:v>Доходы от использования имущества</c:v>
                </c:pt>
                <c:pt idx="5">
                  <c:v>Доходы от продажи материальных активов</c:v>
                </c:pt>
                <c:pt idx="6">
                  <c:v>Иные неналоговые доходы</c:v>
                </c:pt>
              </c:strCache>
            </c:strRef>
          </c:cat>
          <c:val>
            <c:numRef>
              <c:f>'по доходам'!$D$62:$D$68</c:f>
              <c:numCache>
                <c:formatCode>#\ ##0.0</c:formatCode>
                <c:ptCount val="7"/>
                <c:pt idx="0">
                  <c:v>26.5</c:v>
                </c:pt>
                <c:pt idx="1">
                  <c:v>616.29999999999995</c:v>
                </c:pt>
                <c:pt idx="2">
                  <c:v>174.5</c:v>
                </c:pt>
                <c:pt idx="3">
                  <c:v>29.900000000000002</c:v>
                </c:pt>
                <c:pt idx="4">
                  <c:v>43.6</c:v>
                </c:pt>
                <c:pt idx="5">
                  <c:v>48</c:v>
                </c:pt>
                <c:pt idx="6">
                  <c:v>19.600000000000001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5F3-45E0-8CC6-418B49A6156F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327389872"/>
        <c:axId val="327386960"/>
        <c:extLst>
          <c:ext xmlns:c15="http://schemas.microsoft.com/office/drawing/2012/chart" uri="{02D57815-91ED-43cb-92C2-25804820EDAC}">
            <c15:filteredBarSeries>
              <c15:ser>
                <c:idx val="1"/>
                <c:order val="1"/>
                <c:tx>
                  <c:strRef>
                    <c:extLst>
                      <c:ext uri="{02D57815-91ED-43cb-92C2-25804820EDAC}">
                        <c15:formulaRef>
                          <c15:sqref>'по доходам'!$C$61</c15:sqref>
                        </c15:formulaRef>
                      </c:ext>
                    </c:extLst>
                    <c:strCache>
                      <c:ptCount val="1"/>
                      <c:pt idx="0">
                        <c:v>План на 2024 год</c:v>
                      </c:pt>
                    </c:strCache>
                  </c:strRef>
                </c:tx>
                <c:spPr>
                  <a:solidFill>
                    <a:schemeClr val="accent2">
                      <a:alpha val="85000"/>
                    </a:schemeClr>
                  </a:solidFill>
                  <a:ln w="9525" cap="flat" cmpd="sng" algn="ctr">
                    <a:solidFill>
                      <a:schemeClr val="lt1">
                        <a:alpha val="50000"/>
                      </a:schemeClr>
                    </a:solidFill>
                    <a:round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1" i="0" u="none" strike="noStrike" kern="1200" baseline="0">
                          <a:solidFill>
                            <a:schemeClr val="lt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in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dk1">
                                <a:lumMod val="50000"/>
                                <a:lumOff val="50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'по доходам'!$A$62:$A$68</c15:sqref>
                        </c15:formulaRef>
                      </c:ext>
                    </c:extLst>
                    <c:strCache>
                      <c:ptCount val="7"/>
                      <c:pt idx="0">
                        <c:v>Налог на прибыль</c:v>
                      </c:pt>
                      <c:pt idx="1">
                        <c:v>Налог на доходы физических лиц</c:v>
                      </c:pt>
                      <c:pt idx="2">
                        <c:v>Налоги на совокупный доход</c:v>
                      </c:pt>
                      <c:pt idx="3">
                        <c:v>Иные налоги</c:v>
                      </c:pt>
                      <c:pt idx="4">
                        <c:v>Доходы от использования имущества</c:v>
                      </c:pt>
                      <c:pt idx="5">
                        <c:v>Доходы от продажи материальных активов</c:v>
                      </c:pt>
                      <c:pt idx="6">
                        <c:v>Иные неналоговые доходы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'по доходам'!$C$62:$C$68</c15:sqref>
                        </c15:formulaRef>
                      </c:ext>
                    </c:extLst>
                    <c:numCache>
                      <c:formatCode>#\ ##0.0</c:formatCode>
                      <c:ptCount val="7"/>
                      <c:pt idx="0">
                        <c:v>24.2</c:v>
                      </c:pt>
                      <c:pt idx="1">
                        <c:v>600.29999999999995</c:v>
                      </c:pt>
                      <c:pt idx="2">
                        <c:v>164</c:v>
                      </c:pt>
                      <c:pt idx="3">
                        <c:v>24.9</c:v>
                      </c:pt>
                      <c:pt idx="4">
                        <c:v>36.5</c:v>
                      </c:pt>
                      <c:pt idx="5">
                        <c:v>42.3</c:v>
                      </c:pt>
                      <c:pt idx="6">
                        <c:v>12.8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55F3-45E0-8CC6-418B49A6156F}"/>
                  </c:ext>
                </c:extLst>
              </c15:ser>
            </c15:filteredBarSeries>
            <c15:filteredBar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'по доходам'!$E$61</c15:sqref>
                        </c15:formulaRef>
                      </c:ext>
                    </c:extLst>
                    <c:strCache>
                      <c:ptCount val="1"/>
                      <c:pt idx="0">
                        <c:v>% исполнения плана</c:v>
                      </c:pt>
                    </c:strCache>
                  </c:strRef>
                </c:tx>
                <c:spPr>
                  <a:solidFill>
                    <a:schemeClr val="accent4">
                      <a:alpha val="85000"/>
                    </a:schemeClr>
                  </a:solidFill>
                  <a:ln w="9525" cap="flat" cmpd="sng" algn="ctr">
                    <a:solidFill>
                      <a:schemeClr val="lt1">
                        <a:alpha val="50000"/>
                      </a:schemeClr>
                    </a:solidFill>
                    <a:round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1" i="0" u="none" strike="noStrike" kern="1200" baseline="0">
                          <a:solidFill>
                            <a:schemeClr val="lt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in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dk1">
                                <a:lumMod val="50000"/>
                                <a:lumOff val="50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'по доходам'!$A$62:$A$68</c15:sqref>
                        </c15:formulaRef>
                      </c:ext>
                    </c:extLst>
                    <c:strCache>
                      <c:ptCount val="7"/>
                      <c:pt idx="0">
                        <c:v>Налог на прибыль</c:v>
                      </c:pt>
                      <c:pt idx="1">
                        <c:v>Налог на доходы физических лиц</c:v>
                      </c:pt>
                      <c:pt idx="2">
                        <c:v>Налоги на совокупный доход</c:v>
                      </c:pt>
                      <c:pt idx="3">
                        <c:v>Иные налоги</c:v>
                      </c:pt>
                      <c:pt idx="4">
                        <c:v>Доходы от использования имущества</c:v>
                      </c:pt>
                      <c:pt idx="5">
                        <c:v>Доходы от продажи материальных активов</c:v>
                      </c:pt>
                      <c:pt idx="6">
                        <c:v>Иные неналоговые доходы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'по доходам'!$E$62:$E$68</c15:sqref>
                        </c15:formulaRef>
                      </c:ext>
                    </c:extLst>
                    <c:numCache>
                      <c:formatCode>#\ ##0.0</c:formatCode>
                      <c:ptCount val="7"/>
                      <c:pt idx="0">
                        <c:v>109.50413223140497</c:v>
                      </c:pt>
                      <c:pt idx="1">
                        <c:v>102.66533399966683</c:v>
                      </c:pt>
                      <c:pt idx="2">
                        <c:v>106.40243902439025</c:v>
                      </c:pt>
                      <c:pt idx="3">
                        <c:v>120.08032128514057</c:v>
                      </c:pt>
                      <c:pt idx="4">
                        <c:v>119.45205479452055</c:v>
                      </c:pt>
                      <c:pt idx="5">
                        <c:v>113.47517730496455</c:v>
                      </c:pt>
                      <c:pt idx="6">
                        <c:v>153.125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55F3-45E0-8CC6-418B49A6156F}"/>
                  </c:ext>
                </c:extLst>
              </c15:ser>
            </c15:filteredBarSeries>
            <c15:filteredBar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'по доходам'!$F$61</c15:sqref>
                        </c15:formulaRef>
                      </c:ext>
                    </c:extLst>
                    <c:strCache>
                      <c:ptCount val="1"/>
                      <c:pt idx="0">
                        <c:v>Динамика, %</c:v>
                      </c:pt>
                    </c:strCache>
                  </c:strRef>
                </c:tx>
                <c:spPr>
                  <a:solidFill>
                    <a:schemeClr val="accent5">
                      <a:alpha val="85000"/>
                    </a:schemeClr>
                  </a:solidFill>
                  <a:ln w="9525" cap="flat" cmpd="sng" algn="ctr">
                    <a:solidFill>
                      <a:schemeClr val="lt1">
                        <a:alpha val="50000"/>
                      </a:schemeClr>
                    </a:solidFill>
                    <a:round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1" i="0" u="none" strike="noStrike" kern="1200" baseline="0">
                          <a:solidFill>
                            <a:schemeClr val="lt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in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dk1">
                                <a:lumMod val="50000"/>
                                <a:lumOff val="50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'по доходам'!$A$62:$A$68</c15:sqref>
                        </c15:formulaRef>
                      </c:ext>
                    </c:extLst>
                    <c:strCache>
                      <c:ptCount val="7"/>
                      <c:pt idx="0">
                        <c:v>Налог на прибыль</c:v>
                      </c:pt>
                      <c:pt idx="1">
                        <c:v>Налог на доходы физических лиц</c:v>
                      </c:pt>
                      <c:pt idx="2">
                        <c:v>Налоги на совокупный доход</c:v>
                      </c:pt>
                      <c:pt idx="3">
                        <c:v>Иные налоги</c:v>
                      </c:pt>
                      <c:pt idx="4">
                        <c:v>Доходы от использования имущества</c:v>
                      </c:pt>
                      <c:pt idx="5">
                        <c:v>Доходы от продажи материальных активов</c:v>
                      </c:pt>
                      <c:pt idx="6">
                        <c:v>Иные неналоговые доходы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'по доходам'!$F$62:$F$68</c15:sqref>
                        </c15:formulaRef>
                      </c:ext>
                    </c:extLst>
                    <c:numCache>
                      <c:formatCode>#\ ##0.0</c:formatCode>
                      <c:ptCount val="7"/>
                      <c:pt idx="0">
                        <c:v>115.21739130434783</c:v>
                      </c:pt>
                      <c:pt idx="1">
                        <c:v>126.3168682106989</c:v>
                      </c:pt>
                      <c:pt idx="2">
                        <c:v>150.30146425495263</c:v>
                      </c:pt>
                      <c:pt idx="3">
                        <c:v>148.75621890547262</c:v>
                      </c:pt>
                      <c:pt idx="4">
                        <c:v>112.95336787564766</c:v>
                      </c:pt>
                      <c:pt idx="5">
                        <c:v>79.734219269102979</c:v>
                      </c:pt>
                      <c:pt idx="6">
                        <c:v>227.9069767441861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55F3-45E0-8CC6-418B49A6156F}"/>
                  </c:ext>
                </c:extLst>
              </c15:ser>
            </c15:filteredBarSeries>
          </c:ext>
        </c:extLst>
      </c:barChart>
      <c:catAx>
        <c:axId val="3273898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cap="all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327386960"/>
        <c:crosses val="autoZero"/>
        <c:auto val="1"/>
        <c:lblAlgn val="ctr"/>
        <c:lblOffset val="100"/>
        <c:noMultiLvlLbl val="0"/>
      </c:catAx>
      <c:valAx>
        <c:axId val="327386960"/>
        <c:scaling>
          <c:orientation val="minMax"/>
        </c:scaling>
        <c:delete val="1"/>
        <c:axPos val="l"/>
        <c:numFmt formatCode="#\ ##0.0" sourceLinked="1"/>
        <c:majorTickMark val="none"/>
        <c:minorTickMark val="none"/>
        <c:tickLblPos val="nextTo"/>
        <c:crossAx val="3273898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solidFill>
          <a:schemeClr val="accent5">
            <a:lumMod val="50000"/>
            <a:alpha val="98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r>
              <a:rPr lang="ru-RU" sz="1400">
                <a:solidFill>
                  <a:schemeClr val="bg1"/>
                </a:solidFill>
              </a:rPr>
              <a:t>РАСХОДЫ РАЙОННОГО БЮДЖЕТА, млн.рублей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>
        <c:manualLayout>
          <c:layoutTarget val="inner"/>
          <c:xMode val="edge"/>
          <c:yMode val="edge"/>
          <c:x val="8.3839465847180394E-3"/>
          <c:y val="0.41765944985847187"/>
          <c:w val="0.98323210683056395"/>
          <c:h val="0.353085980399860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'на сайт'!$B$172</c:f>
              <c:strCache>
                <c:ptCount val="1"/>
                <c:pt idx="0">
                  <c:v>факт за соответствующий период 2023 года</c:v>
                </c:pt>
              </c:strCache>
            </c:strRef>
          </c:tx>
          <c:spPr>
            <a:solidFill>
              <a:srgbClr val="FFC1C1"/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solidFill>
                <a:srgbClr val="FFC1C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'на сайт'!$A$173:$A$185</c15:sqref>
                  </c15:fullRef>
                </c:ext>
              </c:extLst>
              <c:f>'на сайт'!$A$175:$A$185</c:f>
              <c:strCache>
                <c:ptCount val="11"/>
                <c:pt idx="0">
                  <c:v>Общегосударственные вопросы</c:v>
                </c:pt>
                <c:pt idx="1">
                  <c:v>Национальная оборона</c:v>
                </c:pt>
                <c:pt idx="2">
                  <c:v>Национальная безопасность и правоохранительная деятельность</c:v>
                </c:pt>
                <c:pt idx="3">
                  <c:v>Национальная экономика</c:v>
                </c:pt>
                <c:pt idx="4">
                  <c:v>Жилищно-коммунальное хозяйство</c:v>
                </c:pt>
                <c:pt idx="5">
                  <c:v>Образование</c:v>
                </c:pt>
                <c:pt idx="6">
                  <c:v>Культура, кинематография</c:v>
                </c:pt>
                <c:pt idx="7">
                  <c:v>Здравоохранение</c:v>
                </c:pt>
                <c:pt idx="8">
                  <c:v>Социальная политика</c:v>
                </c:pt>
                <c:pt idx="9">
                  <c:v>Физическая культура и спорт</c:v>
                </c:pt>
                <c:pt idx="10">
                  <c:v>Межбюджетные трансферты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'на сайт'!$B$173:$B$185</c15:sqref>
                  </c15:fullRef>
                </c:ext>
              </c:extLst>
              <c:f>'на сайт'!$B$175:$B$185</c:f>
              <c:numCache>
                <c:formatCode>"₽"###\ ##0.00</c:formatCode>
                <c:ptCount val="11"/>
                <c:pt idx="0" formatCode="#\ ##0.0">
                  <c:v>186.7</c:v>
                </c:pt>
                <c:pt idx="1" formatCode="#\ ##0.0">
                  <c:v>0.5</c:v>
                </c:pt>
                <c:pt idx="2" formatCode="#\ ##0.0">
                  <c:v>31.4</c:v>
                </c:pt>
                <c:pt idx="3" formatCode="#\ ##0.0">
                  <c:v>40</c:v>
                </c:pt>
                <c:pt idx="4" formatCode="#\ ##0.0">
                  <c:v>26.2</c:v>
                </c:pt>
                <c:pt idx="5" formatCode="#\ ##0.0">
                  <c:v>2024.9</c:v>
                </c:pt>
                <c:pt idx="6" formatCode="#\ ##0.0">
                  <c:v>24.1</c:v>
                </c:pt>
                <c:pt idx="7" formatCode="#\ ##0.0">
                  <c:v>24</c:v>
                </c:pt>
                <c:pt idx="8" formatCode="#\ ##0.0">
                  <c:v>202.5</c:v>
                </c:pt>
                <c:pt idx="9" formatCode="#\ ##0.0">
                  <c:v>148.9</c:v>
                </c:pt>
                <c:pt idx="10" formatCode="#\ ##0.0">
                  <c:v>28.6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9C-4CDE-91C6-C7D33D944331}"/>
            </c:ext>
          </c:extLst>
        </c:ser>
        <c:ser>
          <c:idx val="2"/>
          <c:order val="2"/>
          <c:tx>
            <c:strRef>
              <c:f>'на сайт'!$D$172</c:f>
              <c:strCache>
                <c:ptCount val="1"/>
                <c:pt idx="0">
                  <c:v>факт за отчетный период 2024 года</c:v>
                </c:pt>
              </c:strCache>
            </c:strRef>
          </c:tx>
          <c:spPr>
            <a:solidFill>
              <a:srgbClr val="CCECFF"/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solidFill>
                <a:srgbClr val="CCEC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'на сайт'!$A$173:$A$185</c15:sqref>
                  </c15:fullRef>
                </c:ext>
              </c:extLst>
              <c:f>'на сайт'!$A$175:$A$185</c:f>
              <c:strCache>
                <c:ptCount val="11"/>
                <c:pt idx="0">
                  <c:v>Общегосударственные вопросы</c:v>
                </c:pt>
                <c:pt idx="1">
                  <c:v>Национальная оборона</c:v>
                </c:pt>
                <c:pt idx="2">
                  <c:v>Национальная безопасность и правоохранительная деятельность</c:v>
                </c:pt>
                <c:pt idx="3">
                  <c:v>Национальная экономика</c:v>
                </c:pt>
                <c:pt idx="4">
                  <c:v>Жилищно-коммунальное хозяйство</c:v>
                </c:pt>
                <c:pt idx="5">
                  <c:v>Образование</c:v>
                </c:pt>
                <c:pt idx="6">
                  <c:v>Культура, кинематография</c:v>
                </c:pt>
                <c:pt idx="7">
                  <c:v>Здравоохранение</c:v>
                </c:pt>
                <c:pt idx="8">
                  <c:v>Социальная политика</c:v>
                </c:pt>
                <c:pt idx="9">
                  <c:v>Физическая культура и спорт</c:v>
                </c:pt>
                <c:pt idx="10">
                  <c:v>Межбюджетные трансферты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'на сайт'!$D$173:$D$185</c15:sqref>
                  </c15:fullRef>
                </c:ext>
              </c:extLst>
              <c:f>'на сайт'!$D$175:$D$185</c:f>
              <c:numCache>
                <c:formatCode>"₽"###\ ##0.00</c:formatCode>
                <c:ptCount val="11"/>
                <c:pt idx="0" formatCode="#\ ##0.0">
                  <c:v>216.6</c:v>
                </c:pt>
                <c:pt idx="1" formatCode="#\ ##0.0">
                  <c:v>0.3</c:v>
                </c:pt>
                <c:pt idx="2" formatCode="#\ ##0.0">
                  <c:v>33</c:v>
                </c:pt>
                <c:pt idx="3" formatCode="#\ ##0.0">
                  <c:v>53.4</c:v>
                </c:pt>
                <c:pt idx="4" formatCode="#\ ##0.0">
                  <c:v>160.9</c:v>
                </c:pt>
                <c:pt idx="5" formatCode="#\ ##0.0">
                  <c:v>2381.9</c:v>
                </c:pt>
                <c:pt idx="6" formatCode="#\ ##0.0">
                  <c:v>33.6</c:v>
                </c:pt>
                <c:pt idx="7" formatCode="#\ ##0.0">
                  <c:v>49.6</c:v>
                </c:pt>
                <c:pt idx="8" formatCode="#\ ##0.0">
                  <c:v>238.8</c:v>
                </c:pt>
                <c:pt idx="9" formatCode="#\ ##0.0">
                  <c:v>188.2</c:v>
                </c:pt>
                <c:pt idx="10" formatCode="#\ ##0.0">
                  <c:v>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69C-4CDE-91C6-C7D33D944331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1920483951"/>
        <c:axId val="1920492271"/>
        <c:extLst>
          <c:ext xmlns:c15="http://schemas.microsoft.com/office/drawing/2012/chart" uri="{02D57815-91ED-43cb-92C2-25804820EDAC}">
            <c15:filteredBarSeries>
              <c15:ser>
                <c:idx val="1"/>
                <c:order val="1"/>
                <c:tx>
                  <c:strRef>
                    <c:extLst>
                      <c:ext uri="{02D57815-91ED-43cb-92C2-25804820EDAC}">
                        <c15:formulaRef>
                          <c15:sqref>'на сайт'!$C$172</c15:sqref>
                        </c15:formulaRef>
                      </c:ext>
                    </c:extLst>
                    <c:strCache>
                      <c:ptCount val="1"/>
                      <c:pt idx="0">
                        <c:v>План на 2024 год</c:v>
                      </c:pt>
                    </c:strCache>
                  </c:strRef>
                </c:tx>
                <c:spPr>
                  <a:solidFill>
                    <a:schemeClr val="accent2">
                      <a:alpha val="85000"/>
                    </a:schemeClr>
                  </a:solidFill>
                  <a:ln w="9525" cap="flat" cmpd="sng" algn="ctr">
                    <a:solidFill>
                      <a:schemeClr val="lt1">
                        <a:alpha val="50000"/>
                      </a:schemeClr>
                    </a:solidFill>
                    <a:round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1" i="0" u="none" strike="noStrike" kern="1200" baseline="0">
                          <a:solidFill>
                            <a:schemeClr val="lt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in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dk1">
                                <a:lumMod val="50000"/>
                                <a:lumOff val="50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'на сайт'!$A$173:$A$185</c15:sqref>
                        </c15:fullRef>
                        <c15:formulaRef>
                          <c15:sqref>'на сайт'!$A$175:$A$185</c15:sqref>
                        </c15:formulaRef>
                      </c:ext>
                    </c:extLst>
                    <c:strCache>
                      <c:ptCount val="11"/>
                      <c:pt idx="0">
                        <c:v>Общегосударственные вопросы</c:v>
                      </c:pt>
                      <c:pt idx="1">
                        <c:v>Национальная оборона</c:v>
                      </c:pt>
                      <c:pt idx="2">
                        <c:v>Национальная безопасность и правоохранительная деятельность</c:v>
                      </c:pt>
                      <c:pt idx="3">
                        <c:v>Национальная экономика</c:v>
                      </c:pt>
                      <c:pt idx="4">
                        <c:v>Жилищно-коммунальное хозяйство</c:v>
                      </c:pt>
                      <c:pt idx="5">
                        <c:v>Образование</c:v>
                      </c:pt>
                      <c:pt idx="6">
                        <c:v>Культура, кинематография</c:v>
                      </c:pt>
                      <c:pt idx="7">
                        <c:v>Здравоохранение</c:v>
                      </c:pt>
                      <c:pt idx="8">
                        <c:v>Социальная политика</c:v>
                      </c:pt>
                      <c:pt idx="9">
                        <c:v>Физическая культура и спорт</c:v>
                      </c:pt>
                      <c:pt idx="10">
                        <c:v>Межбюджетные трансферты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'на сайт'!$C$173:$C$185</c15:sqref>
                        </c15:fullRef>
                        <c15:formulaRef>
                          <c15:sqref>'на сайт'!$C$175:$C$185</c15:sqref>
                        </c15:formulaRef>
                      </c:ext>
                    </c:extLst>
                    <c:numCache>
                      <c:formatCode>"₽"###\ ##0.00</c:formatCode>
                      <c:ptCount val="11"/>
                      <c:pt idx="0" formatCode="#\ ##0.0">
                        <c:v>251.1</c:v>
                      </c:pt>
                      <c:pt idx="1" formatCode="#\ ##0.0">
                        <c:v>1.4</c:v>
                      </c:pt>
                      <c:pt idx="2" formatCode="#\ ##0.0">
                        <c:v>37.1</c:v>
                      </c:pt>
                      <c:pt idx="3" formatCode="#\ ##0.0">
                        <c:v>59.5</c:v>
                      </c:pt>
                      <c:pt idx="4" formatCode="#\ ##0.0">
                        <c:v>164.9</c:v>
                      </c:pt>
                      <c:pt idx="5" formatCode="#\ ##0.0">
                        <c:v>2474</c:v>
                      </c:pt>
                      <c:pt idx="6" formatCode="#\ ##0.0">
                        <c:v>33.700000000000003</c:v>
                      </c:pt>
                      <c:pt idx="7" formatCode="#\ ##0.0">
                        <c:v>65.8</c:v>
                      </c:pt>
                      <c:pt idx="8" formatCode="#\ ##0.0">
                        <c:v>266.3</c:v>
                      </c:pt>
                      <c:pt idx="9" formatCode="#\ ##0.0">
                        <c:v>210.7</c:v>
                      </c:pt>
                      <c:pt idx="10" formatCode="#\ ##0.0">
                        <c:v>43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1-369C-4CDE-91C6-C7D33D944331}"/>
                  </c:ext>
                </c:extLst>
              </c15:ser>
            </c15:filteredBarSeries>
            <c15:filteredBar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'на сайт'!$E$172</c15:sqref>
                        </c15:formulaRef>
                      </c:ext>
                    </c:extLst>
                    <c:strCache>
                      <c:ptCount val="1"/>
                      <c:pt idx="0">
                        <c:v>% исполнения плана</c:v>
                      </c:pt>
                    </c:strCache>
                  </c:strRef>
                </c:tx>
                <c:spPr>
                  <a:solidFill>
                    <a:schemeClr val="accent4">
                      <a:alpha val="85000"/>
                    </a:schemeClr>
                  </a:solidFill>
                  <a:ln w="9525" cap="flat" cmpd="sng" algn="ctr">
                    <a:solidFill>
                      <a:schemeClr val="lt1">
                        <a:alpha val="50000"/>
                      </a:schemeClr>
                    </a:solidFill>
                    <a:round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1" i="0" u="none" strike="noStrike" kern="1200" baseline="0">
                          <a:solidFill>
                            <a:schemeClr val="lt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in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dk1">
                                <a:lumMod val="50000"/>
                                <a:lumOff val="50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'на сайт'!$A$173:$A$185</c15:sqref>
                        </c15:fullRef>
                        <c15:formulaRef>
                          <c15:sqref>'на сайт'!$A$175:$A$185</c15:sqref>
                        </c15:formulaRef>
                      </c:ext>
                    </c:extLst>
                    <c:strCache>
                      <c:ptCount val="11"/>
                      <c:pt idx="0">
                        <c:v>Общегосударственные вопросы</c:v>
                      </c:pt>
                      <c:pt idx="1">
                        <c:v>Национальная оборона</c:v>
                      </c:pt>
                      <c:pt idx="2">
                        <c:v>Национальная безопасность и правоохранительная деятельность</c:v>
                      </c:pt>
                      <c:pt idx="3">
                        <c:v>Национальная экономика</c:v>
                      </c:pt>
                      <c:pt idx="4">
                        <c:v>Жилищно-коммунальное хозяйство</c:v>
                      </c:pt>
                      <c:pt idx="5">
                        <c:v>Образование</c:v>
                      </c:pt>
                      <c:pt idx="6">
                        <c:v>Культура, кинематография</c:v>
                      </c:pt>
                      <c:pt idx="7">
                        <c:v>Здравоохранение</c:v>
                      </c:pt>
                      <c:pt idx="8">
                        <c:v>Социальная политика</c:v>
                      </c:pt>
                      <c:pt idx="9">
                        <c:v>Физическая культура и спорт</c:v>
                      </c:pt>
                      <c:pt idx="10">
                        <c:v>Межбюджетные трансферты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'на сайт'!$E$173:$E$185</c15:sqref>
                        </c15:fullRef>
                        <c15:formulaRef>
                          <c15:sqref>'на сайт'!$E$175:$E$185</c15:sqref>
                        </c15:formulaRef>
                      </c:ext>
                    </c:extLst>
                    <c:numCache>
                      <c:formatCode>#\ ##0.0</c:formatCode>
                      <c:ptCount val="11"/>
                      <c:pt idx="0">
                        <c:v>86.260454002389494</c:v>
                      </c:pt>
                      <c:pt idx="1">
                        <c:v>21.428571428571431</c:v>
                      </c:pt>
                      <c:pt idx="2">
                        <c:v>88.948787061994608</c:v>
                      </c:pt>
                      <c:pt idx="3">
                        <c:v>89.747899159663859</c:v>
                      </c:pt>
                      <c:pt idx="4">
                        <c:v>97.574287446937532</c:v>
                      </c:pt>
                      <c:pt idx="5">
                        <c:v>96.277283751010515</c:v>
                      </c:pt>
                      <c:pt idx="6">
                        <c:v>99.703264094955486</c:v>
                      </c:pt>
                      <c:pt idx="7">
                        <c:v>75.379939209726444</c:v>
                      </c:pt>
                      <c:pt idx="8">
                        <c:v>89.673300788584299</c:v>
                      </c:pt>
                      <c:pt idx="9">
                        <c:v>89.321309919316562</c:v>
                      </c:pt>
                      <c:pt idx="10">
                        <c:v>100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369C-4CDE-91C6-C7D33D944331}"/>
                  </c:ext>
                </c:extLst>
              </c15:ser>
            </c15:filteredBarSeries>
            <c15:filteredBar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'на сайт'!$F$172</c15:sqref>
                        </c15:formulaRef>
                      </c:ext>
                    </c:extLst>
                    <c:strCache>
                      <c:ptCount val="1"/>
                      <c:pt idx="0">
                        <c:v>Динамика, %</c:v>
                      </c:pt>
                    </c:strCache>
                  </c:strRef>
                </c:tx>
                <c:spPr>
                  <a:solidFill>
                    <a:schemeClr val="accent5">
                      <a:alpha val="85000"/>
                    </a:schemeClr>
                  </a:solidFill>
                  <a:ln w="9525" cap="flat" cmpd="sng" algn="ctr">
                    <a:solidFill>
                      <a:schemeClr val="lt1">
                        <a:alpha val="50000"/>
                      </a:schemeClr>
                    </a:solidFill>
                    <a:round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1" i="0" u="none" strike="noStrike" kern="1200" baseline="0">
                          <a:solidFill>
                            <a:schemeClr val="lt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in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dk1">
                                <a:lumMod val="50000"/>
                                <a:lumOff val="50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'на сайт'!$A$173:$A$185</c15:sqref>
                        </c15:fullRef>
                        <c15:formulaRef>
                          <c15:sqref>'на сайт'!$A$175:$A$185</c15:sqref>
                        </c15:formulaRef>
                      </c:ext>
                    </c:extLst>
                    <c:strCache>
                      <c:ptCount val="11"/>
                      <c:pt idx="0">
                        <c:v>Общегосударственные вопросы</c:v>
                      </c:pt>
                      <c:pt idx="1">
                        <c:v>Национальная оборона</c:v>
                      </c:pt>
                      <c:pt idx="2">
                        <c:v>Национальная безопасность и правоохранительная деятельность</c:v>
                      </c:pt>
                      <c:pt idx="3">
                        <c:v>Национальная экономика</c:v>
                      </c:pt>
                      <c:pt idx="4">
                        <c:v>Жилищно-коммунальное хозяйство</c:v>
                      </c:pt>
                      <c:pt idx="5">
                        <c:v>Образование</c:v>
                      </c:pt>
                      <c:pt idx="6">
                        <c:v>Культура, кинематография</c:v>
                      </c:pt>
                      <c:pt idx="7">
                        <c:v>Здравоохранение</c:v>
                      </c:pt>
                      <c:pt idx="8">
                        <c:v>Социальная политика</c:v>
                      </c:pt>
                      <c:pt idx="9">
                        <c:v>Физическая культура и спорт</c:v>
                      </c:pt>
                      <c:pt idx="10">
                        <c:v>Межбюджетные трансферты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'на сайт'!$F$173:$F$185</c15:sqref>
                        </c15:fullRef>
                        <c15:formulaRef>
                          <c15:sqref>'на сайт'!$F$175:$F$185</c15:sqref>
                        </c15:formulaRef>
                      </c:ext>
                    </c:extLst>
                    <c:numCache>
                      <c:formatCode>#\ ##0.0</c:formatCode>
                      <c:ptCount val="11"/>
                      <c:pt idx="0">
                        <c:v>116.0149973219068</c:v>
                      </c:pt>
                      <c:pt idx="1">
                        <c:v>60</c:v>
                      </c:pt>
                      <c:pt idx="2">
                        <c:v>105.09554140127389</c:v>
                      </c:pt>
                      <c:pt idx="3">
                        <c:v>133.5</c:v>
                      </c:pt>
                      <c:pt idx="4">
                        <c:v>614.12213740458014</c:v>
                      </c:pt>
                      <c:pt idx="5">
                        <c:v>117.63050027161835</c:v>
                      </c:pt>
                      <c:pt idx="6">
                        <c:v>139.41908713692945</c:v>
                      </c:pt>
                      <c:pt idx="7">
                        <c:v>206.66666666666666</c:v>
                      </c:pt>
                      <c:pt idx="8">
                        <c:v>117.92592592592592</c:v>
                      </c:pt>
                      <c:pt idx="9">
                        <c:v>126.39355271994627</c:v>
                      </c:pt>
                      <c:pt idx="10">
                        <c:v>150.34965034965035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369C-4CDE-91C6-C7D33D944331}"/>
                  </c:ext>
                </c:extLst>
              </c15:ser>
            </c15:filteredBarSeries>
          </c:ext>
        </c:extLst>
      </c:barChart>
      <c:catAx>
        <c:axId val="19204839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cap="all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920492271"/>
        <c:crosses val="autoZero"/>
        <c:auto val="1"/>
        <c:lblAlgn val="ctr"/>
        <c:lblOffset val="100"/>
        <c:noMultiLvlLbl val="0"/>
      </c:catAx>
      <c:valAx>
        <c:axId val="1920492271"/>
        <c:scaling>
          <c:orientation val="minMax"/>
        </c:scaling>
        <c:delete val="1"/>
        <c:axPos val="l"/>
        <c:numFmt formatCode="#\ ##0.0" sourceLinked="1"/>
        <c:majorTickMark val="none"/>
        <c:minorTickMark val="none"/>
        <c:tickLblPos val="nextTo"/>
        <c:crossAx val="19204839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.13635674112164548"/>
          <c:w val="1"/>
          <c:h val="0.47280037911927675"/>
        </c:manualLayout>
      </c:layout>
      <c:lineChart>
        <c:grouping val="stacked"/>
        <c:varyColors val="0"/>
        <c:ser>
          <c:idx val="4"/>
          <c:order val="4"/>
          <c:tx>
            <c:strRef>
              <c:f>'по доходам'!$F$61</c:f>
              <c:strCache>
                <c:ptCount val="1"/>
                <c:pt idx="0">
                  <c:v>Динамика, %</c:v>
                </c:pt>
              </c:strCache>
            </c:strRef>
          </c:tx>
          <c:spPr>
            <a:ln w="317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dLbls>
            <c:spPr>
              <a:solidFill>
                <a:srgbClr val="FF0000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'по доходам'!$A$62:$A$68</c:f>
              <c:strCache>
                <c:ptCount val="7"/>
                <c:pt idx="0">
                  <c:v>Налог на прибыль</c:v>
                </c:pt>
                <c:pt idx="1">
                  <c:v>Налог на доходы физических лиц</c:v>
                </c:pt>
                <c:pt idx="2">
                  <c:v>Налоги на совокупный доход</c:v>
                </c:pt>
                <c:pt idx="3">
                  <c:v>Иные налоги</c:v>
                </c:pt>
                <c:pt idx="4">
                  <c:v>Доходы от использования имущества</c:v>
                </c:pt>
                <c:pt idx="5">
                  <c:v>Доходы от продажи материальных активов</c:v>
                </c:pt>
                <c:pt idx="6">
                  <c:v>Иные неналоговые доходы</c:v>
                </c:pt>
              </c:strCache>
            </c:strRef>
          </c:cat>
          <c:val>
            <c:numRef>
              <c:f>'по доходам'!$F$62:$F$68</c:f>
              <c:numCache>
                <c:formatCode>#\ ##0.0</c:formatCode>
                <c:ptCount val="7"/>
                <c:pt idx="0">
                  <c:v>115.21739130434783</c:v>
                </c:pt>
                <c:pt idx="1">
                  <c:v>126.3168682106989</c:v>
                </c:pt>
                <c:pt idx="2">
                  <c:v>150.30146425495263</c:v>
                </c:pt>
                <c:pt idx="3">
                  <c:v>148.75621890547262</c:v>
                </c:pt>
                <c:pt idx="4">
                  <c:v>112.95336787564766</c:v>
                </c:pt>
                <c:pt idx="5">
                  <c:v>79.734219269102979</c:v>
                </c:pt>
                <c:pt idx="6">
                  <c:v>227.9069767441861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822-4954-BDED-8FD282D3DCE8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090498303"/>
        <c:axId val="2090502463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'по доходам'!$B$61</c15:sqref>
                        </c15:formulaRef>
                      </c:ext>
                    </c:extLst>
                    <c:strCache>
                      <c:ptCount val="1"/>
                      <c:pt idx="0">
                        <c:v>факт за соответствующий период 2023 года</c:v>
                      </c:pt>
                    </c:strCache>
                  </c:strRef>
                </c:tx>
                <c:spPr>
                  <a:ln w="31750" cap="rnd">
                    <a:solidFill>
                      <a:schemeClr val="accent1"/>
                    </a:solidFill>
                    <a:round/>
                  </a:ln>
                  <a:effectLst/>
                </c:spPr>
                <c:marker>
                  <c:symbol val="none"/>
                </c:marke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ctr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'по доходам'!$A$62:$A$68</c15:sqref>
                        </c15:formulaRef>
                      </c:ext>
                    </c:extLst>
                    <c:strCache>
                      <c:ptCount val="7"/>
                      <c:pt idx="0">
                        <c:v>Налог на прибыль</c:v>
                      </c:pt>
                      <c:pt idx="1">
                        <c:v>Налог на доходы физических лиц</c:v>
                      </c:pt>
                      <c:pt idx="2">
                        <c:v>Налоги на совокупный доход</c:v>
                      </c:pt>
                      <c:pt idx="3">
                        <c:v>Иные налоги</c:v>
                      </c:pt>
                      <c:pt idx="4">
                        <c:v>Доходы от использования имущества</c:v>
                      </c:pt>
                      <c:pt idx="5">
                        <c:v>Доходы от продажи материальных активов</c:v>
                      </c:pt>
                      <c:pt idx="6">
                        <c:v>Иные неналоговые доходы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'по доходам'!$B$62:$B$68</c15:sqref>
                        </c15:formulaRef>
                      </c:ext>
                    </c:extLst>
                    <c:numCache>
                      <c:formatCode>#\ ##0.0</c:formatCode>
                      <c:ptCount val="7"/>
                      <c:pt idx="0">
                        <c:v>23</c:v>
                      </c:pt>
                      <c:pt idx="1">
                        <c:v>487.9</c:v>
                      </c:pt>
                      <c:pt idx="2">
                        <c:v>116.1</c:v>
                      </c:pt>
                      <c:pt idx="3">
                        <c:v>20.100000000000001</c:v>
                      </c:pt>
                      <c:pt idx="4">
                        <c:v>38.6</c:v>
                      </c:pt>
                      <c:pt idx="5">
                        <c:v>60.2</c:v>
                      </c:pt>
                      <c:pt idx="6">
                        <c:v>8.6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1-2822-4954-BDED-8FD282D3DCE8}"/>
                  </c:ext>
                </c:extLst>
              </c15:ser>
            </c15:filteredLineSeries>
            <c15:filteredLine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'по доходам'!$C$61</c15:sqref>
                        </c15:formulaRef>
                      </c:ext>
                    </c:extLst>
                    <c:strCache>
                      <c:ptCount val="1"/>
                      <c:pt idx="0">
                        <c:v>План на 2024 год</c:v>
                      </c:pt>
                    </c:strCache>
                  </c:strRef>
                </c:tx>
                <c:spPr>
                  <a:ln w="31750" cap="rnd">
                    <a:solidFill>
                      <a:schemeClr val="accent2"/>
                    </a:solidFill>
                    <a:round/>
                  </a:ln>
                  <a:effectLst/>
                </c:spPr>
                <c:marker>
                  <c:symbol val="none"/>
                </c:marke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ctr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'по доходам'!$A$62:$A$68</c15:sqref>
                        </c15:formulaRef>
                      </c:ext>
                    </c:extLst>
                    <c:strCache>
                      <c:ptCount val="7"/>
                      <c:pt idx="0">
                        <c:v>Налог на прибыль</c:v>
                      </c:pt>
                      <c:pt idx="1">
                        <c:v>Налог на доходы физических лиц</c:v>
                      </c:pt>
                      <c:pt idx="2">
                        <c:v>Налоги на совокупный доход</c:v>
                      </c:pt>
                      <c:pt idx="3">
                        <c:v>Иные налоги</c:v>
                      </c:pt>
                      <c:pt idx="4">
                        <c:v>Доходы от использования имущества</c:v>
                      </c:pt>
                      <c:pt idx="5">
                        <c:v>Доходы от продажи материальных активов</c:v>
                      </c:pt>
                      <c:pt idx="6">
                        <c:v>Иные неналоговые доходы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'по доходам'!$C$62:$C$68</c15:sqref>
                        </c15:formulaRef>
                      </c:ext>
                    </c:extLst>
                    <c:numCache>
                      <c:formatCode>#\ ##0.0</c:formatCode>
                      <c:ptCount val="7"/>
                      <c:pt idx="0">
                        <c:v>24.2</c:v>
                      </c:pt>
                      <c:pt idx="1">
                        <c:v>600.29999999999995</c:v>
                      </c:pt>
                      <c:pt idx="2">
                        <c:v>164</c:v>
                      </c:pt>
                      <c:pt idx="3">
                        <c:v>24.9</c:v>
                      </c:pt>
                      <c:pt idx="4">
                        <c:v>36.5</c:v>
                      </c:pt>
                      <c:pt idx="5">
                        <c:v>42.3</c:v>
                      </c:pt>
                      <c:pt idx="6">
                        <c:v>12.8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2822-4954-BDED-8FD282D3DCE8}"/>
                  </c:ext>
                </c:extLst>
              </c15:ser>
            </c15:filteredLineSeries>
            <c15:filteredLine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'по доходам'!$D$61</c15:sqref>
                        </c15:formulaRef>
                      </c:ext>
                    </c:extLst>
                    <c:strCache>
                      <c:ptCount val="1"/>
                      <c:pt idx="0">
                        <c:v>факт за отчетный период 2024 года</c:v>
                      </c:pt>
                    </c:strCache>
                  </c:strRef>
                </c:tx>
                <c:spPr>
                  <a:ln w="31750" cap="rnd">
                    <a:solidFill>
                      <a:schemeClr val="accent3"/>
                    </a:solidFill>
                    <a:round/>
                  </a:ln>
                  <a:effectLst/>
                </c:spPr>
                <c:marker>
                  <c:symbol val="none"/>
                </c:marke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ctr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'по доходам'!$A$62:$A$68</c15:sqref>
                        </c15:formulaRef>
                      </c:ext>
                    </c:extLst>
                    <c:strCache>
                      <c:ptCount val="7"/>
                      <c:pt idx="0">
                        <c:v>Налог на прибыль</c:v>
                      </c:pt>
                      <c:pt idx="1">
                        <c:v>Налог на доходы физических лиц</c:v>
                      </c:pt>
                      <c:pt idx="2">
                        <c:v>Налоги на совокупный доход</c:v>
                      </c:pt>
                      <c:pt idx="3">
                        <c:v>Иные налоги</c:v>
                      </c:pt>
                      <c:pt idx="4">
                        <c:v>Доходы от использования имущества</c:v>
                      </c:pt>
                      <c:pt idx="5">
                        <c:v>Доходы от продажи материальных активов</c:v>
                      </c:pt>
                      <c:pt idx="6">
                        <c:v>Иные неналоговые доходы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'по доходам'!$D$62:$D$68</c15:sqref>
                        </c15:formulaRef>
                      </c:ext>
                    </c:extLst>
                    <c:numCache>
                      <c:formatCode>#\ ##0.0</c:formatCode>
                      <c:ptCount val="7"/>
                      <c:pt idx="0">
                        <c:v>26.5</c:v>
                      </c:pt>
                      <c:pt idx="1">
                        <c:v>616.29999999999995</c:v>
                      </c:pt>
                      <c:pt idx="2">
                        <c:v>174.5</c:v>
                      </c:pt>
                      <c:pt idx="3">
                        <c:v>29.900000000000002</c:v>
                      </c:pt>
                      <c:pt idx="4">
                        <c:v>43.6</c:v>
                      </c:pt>
                      <c:pt idx="5">
                        <c:v>48</c:v>
                      </c:pt>
                      <c:pt idx="6">
                        <c:v>19.600000000000001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2822-4954-BDED-8FD282D3DCE8}"/>
                  </c:ext>
                </c:extLst>
              </c15:ser>
            </c15:filteredLineSeries>
            <c15:filteredLine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'по доходам'!$E$61</c15:sqref>
                        </c15:formulaRef>
                      </c:ext>
                    </c:extLst>
                    <c:strCache>
                      <c:ptCount val="1"/>
                      <c:pt idx="0">
                        <c:v>% исполнения плана</c:v>
                      </c:pt>
                    </c:strCache>
                  </c:strRef>
                </c:tx>
                <c:spPr>
                  <a:ln w="31750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none"/>
                </c:marke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ctr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'по доходам'!$A$62:$A$68</c15:sqref>
                        </c15:formulaRef>
                      </c:ext>
                    </c:extLst>
                    <c:strCache>
                      <c:ptCount val="7"/>
                      <c:pt idx="0">
                        <c:v>Налог на прибыль</c:v>
                      </c:pt>
                      <c:pt idx="1">
                        <c:v>Налог на доходы физических лиц</c:v>
                      </c:pt>
                      <c:pt idx="2">
                        <c:v>Налоги на совокупный доход</c:v>
                      </c:pt>
                      <c:pt idx="3">
                        <c:v>Иные налоги</c:v>
                      </c:pt>
                      <c:pt idx="4">
                        <c:v>Доходы от использования имущества</c:v>
                      </c:pt>
                      <c:pt idx="5">
                        <c:v>Доходы от продажи материальных активов</c:v>
                      </c:pt>
                      <c:pt idx="6">
                        <c:v>Иные неналоговые доходы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'по доходам'!$E$62:$E$68</c15:sqref>
                        </c15:formulaRef>
                      </c:ext>
                    </c:extLst>
                    <c:numCache>
                      <c:formatCode>#\ ##0.0</c:formatCode>
                      <c:ptCount val="7"/>
                      <c:pt idx="0">
                        <c:v>109.50413223140497</c:v>
                      </c:pt>
                      <c:pt idx="1">
                        <c:v>102.66533399966683</c:v>
                      </c:pt>
                      <c:pt idx="2">
                        <c:v>106.40243902439025</c:v>
                      </c:pt>
                      <c:pt idx="3">
                        <c:v>120.08032128514057</c:v>
                      </c:pt>
                      <c:pt idx="4">
                        <c:v>119.45205479452055</c:v>
                      </c:pt>
                      <c:pt idx="5">
                        <c:v>113.47517730496455</c:v>
                      </c:pt>
                      <c:pt idx="6">
                        <c:v>153.125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2822-4954-BDED-8FD282D3DCE8}"/>
                  </c:ext>
                </c:extLst>
              </c15:ser>
            </c15:filteredLineSeries>
          </c:ext>
        </c:extLst>
      </c:lineChart>
      <c:catAx>
        <c:axId val="209049830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090502463"/>
        <c:crosses val="autoZero"/>
        <c:auto val="1"/>
        <c:lblAlgn val="ctr"/>
        <c:lblOffset val="100"/>
        <c:noMultiLvlLbl val="0"/>
      </c:catAx>
      <c:valAx>
        <c:axId val="2090502463"/>
        <c:scaling>
          <c:orientation val="minMax"/>
        </c:scaling>
        <c:delete val="1"/>
        <c:axPos val="l"/>
        <c:numFmt formatCode="#\ ##0.0" sourceLinked="1"/>
        <c:majorTickMark val="none"/>
        <c:minorTickMark val="none"/>
        <c:tickLblPos val="nextTo"/>
        <c:crossAx val="20904983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0141741801750568"/>
          <c:y val="0.90208407079549158"/>
          <c:w val="8.9133694843779795E-2"/>
          <c:h val="6.2364561572660564E-2"/>
        </c:manualLayout>
      </c:layout>
      <c:overlay val="0"/>
      <c:spPr>
        <a:solidFill>
          <a:schemeClr val="accent5">
            <a:lumMod val="50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r>
              <a:rPr lang="ru-RU" sz="1100">
                <a:solidFill>
                  <a:sysClr val="windowText" lastClr="000000"/>
                </a:solidFill>
              </a:rPr>
              <a:t>Расходная часть консолидированного бюджета Новокубанского района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pieChart>
        <c:varyColors val="1"/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cap="none" spc="2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u-RU"/>
              <a:t>ДИНАМИРА</a:t>
            </a:r>
            <a:r>
              <a:rPr lang="ru-RU" baseline="0"/>
              <a:t> РОСТА РАСХООДОВ НА СОЦИАЛЬНУЮ СФЕРУ </a:t>
            </a:r>
            <a:r>
              <a:rPr lang="ru-RU"/>
              <a:t>, %</a:t>
            </a:r>
          </a:p>
        </c:rich>
      </c:tx>
      <c:layout>
        <c:manualLayout>
          <c:xMode val="edge"/>
          <c:yMode val="edge"/>
          <c:x val="0.17758760418105635"/>
          <c:y val="3.682777974522861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cap="none" spc="20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view3D>
      <c:rotX val="30"/>
      <c:rotY val="20"/>
      <c:depthPercent val="11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"/>
          <c:y val="0"/>
          <c:w val="0.99164732697886449"/>
          <c:h val="0.65840168160862"/>
        </c:manualLayout>
      </c:layout>
      <c:line3DChart>
        <c:grouping val="standard"/>
        <c:varyColors val="0"/>
        <c:ser>
          <c:idx val="2"/>
          <c:order val="2"/>
          <c:tx>
            <c:strRef>
              <c:f>'по расходам'!$D$31</c:f>
              <c:strCache>
                <c:ptCount val="1"/>
                <c:pt idx="0">
                  <c:v>Динамика, %</c:v>
                </c:pt>
              </c:strCache>
            </c:strRef>
          </c:tx>
          <c:spPr>
            <a:solidFill>
              <a:srgbClr val="00B050"/>
            </a:solidFill>
            <a:ln w="9525" cap="flat" cmpd="sng" algn="ctr">
              <a:solidFill>
                <a:schemeClr val="accent3">
                  <a:shade val="95000"/>
                </a:schemeClr>
              </a:solidFill>
              <a:round/>
            </a:ln>
            <a:effectLst/>
            <a:sp3d contourW="9525">
              <a:contourClr>
                <a:schemeClr val="accent3">
                  <a:shade val="95000"/>
                </a:schemeClr>
              </a:contourClr>
            </a:sp3d>
          </c:spP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'по расходам'!$A$32:$A$37</c:f>
              <c:strCache>
                <c:ptCount val="5"/>
                <c:pt idx="0">
                  <c:v>Образование</c:v>
                </c:pt>
                <c:pt idx="1">
                  <c:v>Культура, кинематография</c:v>
                </c:pt>
                <c:pt idx="2">
                  <c:v>Здравоохранение</c:v>
                </c:pt>
                <c:pt idx="3">
                  <c:v>Социальная политика</c:v>
                </c:pt>
                <c:pt idx="4">
                  <c:v>Физическая культура и спорт</c:v>
                </c:pt>
              </c:strCache>
            </c:strRef>
          </c:cat>
          <c:val>
            <c:numRef>
              <c:f>'по расходам'!$D$32:$D$37</c:f>
              <c:numCache>
                <c:formatCode>#\ ##0.0</c:formatCode>
                <c:ptCount val="5"/>
                <c:pt idx="0">
                  <c:v>17.617731266660087</c:v>
                </c:pt>
                <c:pt idx="1">
                  <c:v>23.961813842482101</c:v>
                </c:pt>
                <c:pt idx="2">
                  <c:v>106.66666666666669</c:v>
                </c:pt>
                <c:pt idx="3">
                  <c:v>18.43317972350232</c:v>
                </c:pt>
                <c:pt idx="4">
                  <c:v>24.967148488830475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370-4A9C-88A6-0C10C95AEC7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axId val="902560624"/>
        <c:axId val="902552304"/>
        <c:axId val="899225456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'по расходам'!$B$31</c15:sqref>
                        </c15:formulaRef>
                      </c:ext>
                    </c:extLst>
                    <c:strCache>
                      <c:ptCount val="1"/>
                      <c:pt idx="0">
                        <c:v> 2023 год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lumMod val="110000"/>
                          <a:satMod val="105000"/>
                          <a:tint val="67000"/>
                        </a:schemeClr>
                      </a:gs>
                      <a:gs pos="50000">
                        <a:schemeClr val="accent1">
                          <a:lumMod val="105000"/>
                          <a:satMod val="103000"/>
                          <a:tint val="73000"/>
                        </a:schemeClr>
                      </a:gs>
                      <a:gs pos="100000">
                        <a:schemeClr val="accent1">
                          <a:lumMod val="105000"/>
                          <a:satMod val="109000"/>
                          <a:tint val="81000"/>
                        </a:schemeClr>
                      </a:gs>
                    </a:gsLst>
                    <a:lin ang="5400000" scaled="0"/>
                  </a:gradFill>
                  <a:ln w="9525" cap="flat" cmpd="sng" algn="ctr">
                    <a:solidFill>
                      <a:schemeClr val="accent1">
                        <a:shade val="95000"/>
                      </a:schemeClr>
                    </a:solidFill>
                    <a:round/>
                  </a:ln>
                  <a:effectLst/>
                  <a:sp3d contourW="9525">
                    <a:contourClr>
                      <a:schemeClr val="accent1">
                        <a:shade val="95000"/>
                      </a:schemeClr>
                    </a:contourClr>
                  </a:sp3d>
                </c:spP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50000"/>
                              <a:lumOff val="50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'по расходам'!$A$32:$A$37</c15:sqref>
                        </c15:formulaRef>
                      </c:ext>
                    </c:extLst>
                    <c:strCache>
                      <c:ptCount val="5"/>
                      <c:pt idx="0">
                        <c:v>Образование</c:v>
                      </c:pt>
                      <c:pt idx="1">
                        <c:v>Культура, кинематография</c:v>
                      </c:pt>
                      <c:pt idx="2">
                        <c:v>Здравоохранение</c:v>
                      </c:pt>
                      <c:pt idx="3">
                        <c:v>Социальная политика</c:v>
                      </c:pt>
                      <c:pt idx="4">
                        <c:v>Физическая культура и спорт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'по расходам'!$B$32:$B$37</c15:sqref>
                        </c15:formulaRef>
                      </c:ext>
                    </c:extLst>
                    <c:numCache>
                      <c:formatCode>#\ ##0.0</c:formatCode>
                      <c:ptCount val="5"/>
                      <c:pt idx="0">
                        <c:v>2025.8</c:v>
                      </c:pt>
                      <c:pt idx="1">
                        <c:v>209.5</c:v>
                      </c:pt>
                      <c:pt idx="2">
                        <c:v>24</c:v>
                      </c:pt>
                      <c:pt idx="3">
                        <c:v>217</c:v>
                      </c:pt>
                      <c:pt idx="4">
                        <c:v>152.19999999999999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0-5370-4A9C-88A6-0C10C95AEC79}"/>
                  </c:ext>
                </c:extLst>
              </c15:ser>
            </c15:filteredLineSeries>
            <c15:filteredLine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'по расходам'!$C$31</c15:sqref>
                        </c15:formulaRef>
                      </c:ext>
                    </c:extLst>
                    <c:strCache>
                      <c:ptCount val="1"/>
                      <c:pt idx="0">
                        <c:v> 2024 год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2">
                          <a:lumMod val="110000"/>
                          <a:satMod val="105000"/>
                          <a:tint val="67000"/>
                        </a:schemeClr>
                      </a:gs>
                      <a:gs pos="50000">
                        <a:schemeClr val="accent2">
                          <a:lumMod val="105000"/>
                          <a:satMod val="103000"/>
                          <a:tint val="73000"/>
                        </a:schemeClr>
                      </a:gs>
                      <a:gs pos="100000">
                        <a:schemeClr val="accent2">
                          <a:lumMod val="105000"/>
                          <a:satMod val="109000"/>
                          <a:tint val="81000"/>
                        </a:schemeClr>
                      </a:gs>
                    </a:gsLst>
                    <a:lin ang="5400000" scaled="0"/>
                  </a:gradFill>
                  <a:ln w="9525" cap="flat" cmpd="sng" algn="ctr">
                    <a:solidFill>
                      <a:schemeClr val="accent2">
                        <a:shade val="95000"/>
                      </a:schemeClr>
                    </a:solidFill>
                    <a:round/>
                  </a:ln>
                  <a:effectLst/>
                  <a:sp3d contourW="9525">
                    <a:contourClr>
                      <a:schemeClr val="accent2">
                        <a:shade val="95000"/>
                      </a:schemeClr>
                    </a:contourClr>
                  </a:sp3d>
                </c:spP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50000"/>
                              <a:lumOff val="50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'по расходам'!$A$32:$A$37</c15:sqref>
                        </c15:formulaRef>
                      </c:ext>
                    </c:extLst>
                    <c:strCache>
                      <c:ptCount val="5"/>
                      <c:pt idx="0">
                        <c:v>Образование</c:v>
                      </c:pt>
                      <c:pt idx="1">
                        <c:v>Культура, кинематография</c:v>
                      </c:pt>
                      <c:pt idx="2">
                        <c:v>Здравоохранение</c:v>
                      </c:pt>
                      <c:pt idx="3">
                        <c:v>Социальная политика</c:v>
                      </c:pt>
                      <c:pt idx="4">
                        <c:v>Физическая культура и спорт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'по расходам'!$C$32:$C$37</c15:sqref>
                        </c15:formulaRef>
                      </c:ext>
                    </c:extLst>
                    <c:numCache>
                      <c:formatCode>#\ ##0.0</c:formatCode>
                      <c:ptCount val="5"/>
                      <c:pt idx="0">
                        <c:v>2382.6999999999998</c:v>
                      </c:pt>
                      <c:pt idx="1">
                        <c:v>259.7</c:v>
                      </c:pt>
                      <c:pt idx="2">
                        <c:v>49.6</c:v>
                      </c:pt>
                      <c:pt idx="3">
                        <c:v>257</c:v>
                      </c:pt>
                      <c:pt idx="4">
                        <c:v>190.2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1-5370-4A9C-88A6-0C10C95AEC79}"/>
                  </c:ext>
                </c:extLst>
              </c15:ser>
            </c15:filteredLineSeries>
          </c:ext>
        </c:extLst>
      </c:line3DChart>
      <c:dateAx>
        <c:axId val="9025606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700" cap="small" spc="0" baseline="-250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02552304"/>
        <c:crosses val="autoZero"/>
        <c:auto val="0"/>
        <c:lblOffset val="100"/>
        <c:baseTimeUnit val="days"/>
      </c:dateAx>
      <c:valAx>
        <c:axId val="902552304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.0" sourceLinked="1"/>
        <c:majorTickMark val="out"/>
        <c:minorTickMark val="none"/>
        <c:tickLblPos val="nextTo"/>
        <c:crossAx val="902560624"/>
        <c:crossesAt val="1"/>
        <c:crossBetween val="between"/>
      </c:valAx>
      <c:serAx>
        <c:axId val="899225456"/>
        <c:scaling>
          <c:orientation val="minMax"/>
        </c:scaling>
        <c:delete val="1"/>
        <c:axPos val="b"/>
        <c:majorTickMark val="out"/>
        <c:minorTickMark val="none"/>
        <c:tickLblPos val="nextTo"/>
        <c:crossAx val="902552304"/>
        <c:crosses val="autoZero"/>
      </c:ser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r>
              <a:rPr lang="ru-RU" sz="1100">
                <a:solidFill>
                  <a:sysClr val="windowText" lastClr="000000"/>
                </a:solidFill>
              </a:rPr>
              <a:t>Расходная часть консолидированного бюджета Новокубанского района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pieChart>
        <c:varyColors val="1"/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r>
              <a:rPr lang="ru-RU" sz="1200"/>
              <a:t>БЕЗВОЗМЕЗДНЫЕ</a:t>
            </a:r>
            <a:r>
              <a:rPr lang="ru-RU" sz="1200" baseline="0"/>
              <a:t> ПОСТУПЛЕНИЯ ИЗ ДРУГИХ БЮДЖЕТОВ, </a:t>
            </a:r>
            <a:r>
              <a:rPr lang="ru-RU" sz="900" baseline="0"/>
              <a:t>МЛН.РУБЛЕЙ</a:t>
            </a:r>
            <a:endParaRPr lang="ru-RU" sz="11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>
        <c:manualLayout>
          <c:layoutTarget val="inner"/>
          <c:xMode val="edge"/>
          <c:yMode val="edge"/>
          <c:x val="0.34772134673707433"/>
          <c:y val="0.2144701688408352"/>
          <c:w val="0.33420197425070808"/>
          <c:h val="0.73055274807067039"/>
        </c:manualLayout>
      </c:layout>
      <c:barChart>
        <c:barDir val="bar"/>
        <c:grouping val="clustered"/>
        <c:varyColors val="0"/>
        <c:ser>
          <c:idx val="1"/>
          <c:order val="1"/>
          <c:tx>
            <c:strRef>
              <c:f>'на сайт'!$D$18</c:f>
              <c:strCache>
                <c:ptCount val="1"/>
                <c:pt idx="0">
                  <c:v>факт за отчетный период 2024 года</c:v>
                </c:pt>
              </c:strCache>
            </c:strRef>
          </c:tx>
          <c:spPr>
            <a:solidFill>
              <a:srgbClr val="FFCCCC"/>
            </a:solidFill>
            <a:ln>
              <a:noFill/>
            </a:ln>
            <a:effectLst/>
          </c:spPr>
          <c:invertIfNegative val="0"/>
          <c:dLbls>
            <c:spPr>
              <a:solidFill>
                <a:srgbClr val="FFCCCC"/>
              </a:solidFill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'на сайт'!$A$19:$A$23</c15:sqref>
                  </c15:fullRef>
                </c:ext>
              </c:extLst>
              <c:f>'на сайт'!$A$20:$A$23</c:f>
              <c:strCache>
                <c:ptCount val="4"/>
                <c:pt idx="0">
                  <c:v>Дотации </c:v>
                </c:pt>
                <c:pt idx="1">
                  <c:v>Субсидии </c:v>
                </c:pt>
                <c:pt idx="2">
                  <c:v>Субвенции</c:v>
                </c:pt>
                <c:pt idx="3">
                  <c:v>Иные межбюджетные трансферты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'на сайт'!$D$19:$D$23</c15:sqref>
                  </c15:fullRef>
                </c:ext>
              </c:extLst>
              <c:f>'на сайт'!$D$20:$D$23</c:f>
              <c:numCache>
                <c:formatCode>#\ ##0.0</c:formatCode>
                <c:ptCount val="4"/>
                <c:pt idx="0">
                  <c:v>373.3</c:v>
                </c:pt>
                <c:pt idx="1">
                  <c:v>716.7</c:v>
                </c:pt>
                <c:pt idx="2">
                  <c:v>1693.3</c:v>
                </c:pt>
                <c:pt idx="3">
                  <c:v>80.900000000000006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D24-4BBE-807E-2999FB7372E2}"/>
            </c:ext>
          </c:extLst>
        </c:ser>
        <c:ser>
          <c:idx val="2"/>
          <c:order val="2"/>
          <c:tx>
            <c:strRef>
              <c:f>'на сайт'!$B$18</c:f>
              <c:strCache>
                <c:ptCount val="1"/>
                <c:pt idx="0">
                  <c:v>факт за соответствующий период 2023 года</c:v>
                </c:pt>
              </c:strCache>
            </c:strRef>
          </c:tx>
          <c:spPr>
            <a:solidFill>
              <a:srgbClr val="CCECFF"/>
            </a:solidFill>
            <a:ln>
              <a:noFill/>
            </a:ln>
            <a:effectLst/>
          </c:spPr>
          <c:invertIfNegative val="0"/>
          <c:dLbls>
            <c:spPr>
              <a:solidFill>
                <a:srgbClr val="CCEC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'на сайт'!$A$19:$A$23</c15:sqref>
                  </c15:fullRef>
                </c:ext>
              </c:extLst>
              <c:f>'на сайт'!$A$20:$A$23</c:f>
              <c:strCache>
                <c:ptCount val="4"/>
                <c:pt idx="0">
                  <c:v>Дотации </c:v>
                </c:pt>
                <c:pt idx="1">
                  <c:v>Субсидии </c:v>
                </c:pt>
                <c:pt idx="2">
                  <c:v>Субвенции</c:v>
                </c:pt>
                <c:pt idx="3">
                  <c:v>Иные межбюджетные трансферты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'на сайт'!$B$19:$B$23</c15:sqref>
                  </c15:fullRef>
                </c:ext>
              </c:extLst>
              <c:f>'на сайт'!$B$20:$B$23</c:f>
              <c:numCache>
                <c:formatCode>#\ ##0.0</c:formatCode>
                <c:ptCount val="4"/>
                <c:pt idx="0">
                  <c:v>326.7</c:v>
                </c:pt>
                <c:pt idx="1">
                  <c:v>612.5</c:v>
                </c:pt>
                <c:pt idx="2">
                  <c:v>1315.4</c:v>
                </c:pt>
                <c:pt idx="3">
                  <c:v>62.3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D24-4BBE-807E-2999FB7372E2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axId val="872118079"/>
        <c:axId val="872111839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'на сайт'!$C$18</c15:sqref>
                        </c15:formulaRef>
                      </c:ext>
                    </c:extLst>
                    <c:strCache>
                      <c:ptCount val="1"/>
                      <c:pt idx="0">
                        <c:v>План на 2024 год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bg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in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'на сайт'!$A$19:$A$23</c15:sqref>
                        </c15:fullRef>
                        <c15:formulaRef>
                          <c15:sqref>'на сайт'!$A$20:$A$23</c15:sqref>
                        </c15:formulaRef>
                      </c:ext>
                    </c:extLst>
                    <c:strCache>
                      <c:ptCount val="4"/>
                      <c:pt idx="0">
                        <c:v>Дотации </c:v>
                      </c:pt>
                      <c:pt idx="1">
                        <c:v>Субсидии </c:v>
                      </c:pt>
                      <c:pt idx="2">
                        <c:v>Субвенции</c:v>
                      </c:pt>
                      <c:pt idx="3">
                        <c:v>Иные межбюджетные трансферты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'на сайт'!$C$19:$C$23</c15:sqref>
                        </c15:fullRef>
                        <c15:formulaRef>
                          <c15:sqref>'на сайт'!$C$20:$C$23</c15:sqref>
                        </c15:formulaRef>
                      </c:ext>
                    </c:extLst>
                    <c:numCache>
                      <c:formatCode>#\ ##0.0</c:formatCode>
                      <c:ptCount val="4"/>
                      <c:pt idx="0">
                        <c:v>362.6</c:v>
                      </c:pt>
                      <c:pt idx="1">
                        <c:v>733</c:v>
                      </c:pt>
                      <c:pt idx="2">
                        <c:v>1661.2</c:v>
                      </c:pt>
                      <c:pt idx="3">
                        <c:v>81.099999999999994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4D24-4BBE-807E-2999FB7372E2}"/>
                  </c:ext>
                </c:extLst>
              </c15:ser>
            </c15:filteredBarSeries>
          </c:ext>
        </c:extLst>
      </c:barChart>
      <c:catAx>
        <c:axId val="872118079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872111839"/>
        <c:crosses val="autoZero"/>
        <c:auto val="1"/>
        <c:lblAlgn val="ctr"/>
        <c:lblOffset val="100"/>
        <c:noMultiLvlLbl val="0"/>
      </c:catAx>
      <c:valAx>
        <c:axId val="872111839"/>
        <c:scaling>
          <c:orientation val="minMax"/>
          <c:max val="2000"/>
        </c:scaling>
        <c:delete val="1"/>
        <c:axPos val="t"/>
        <c:numFmt formatCode="#\ ##0.0" sourceLinked="1"/>
        <c:majorTickMark val="none"/>
        <c:minorTickMark val="none"/>
        <c:tickLblPos val="nextTo"/>
        <c:crossAx val="8721180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63142459514665328"/>
          <c:y val="0.33854111986001745"/>
          <c:w val="0.32869172591722939"/>
          <c:h val="0.4484959171770195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chemeClr val="bg1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r>
              <a:rPr lang="ru-RU" sz="1100">
                <a:solidFill>
                  <a:schemeClr val="bg1"/>
                </a:solidFill>
              </a:rPr>
              <a:t>ИСПОЛНЕНИЕ БЮДЖЕТНЫХ НАЗНАЧЕНИЙ НА ОТЧЕТНУЮ ДАТУ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>
        <c:manualLayout>
          <c:layoutTarget val="inner"/>
          <c:xMode val="edge"/>
          <c:yMode val="edge"/>
          <c:x val="2.5621121667152712E-2"/>
          <c:y val="0.24434854674559045"/>
          <c:w val="0.93737059148029334"/>
          <c:h val="0.51951045146034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'на сайт'!$C$8</c:f>
              <c:strCache>
                <c:ptCount val="1"/>
                <c:pt idx="0">
                  <c:v>План на 2024 год</c:v>
                </c:pt>
              </c:strCache>
            </c:strRef>
          </c:tx>
          <c:spPr>
            <a:solidFill>
              <a:srgbClr val="CCECFF"/>
            </a:solidFill>
            <a:ln>
              <a:solidFill>
                <a:srgbClr val="CCECFF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'на сайт'!$A$9:$A$12</c15:sqref>
                  </c15:fullRef>
                </c:ext>
              </c:extLst>
              <c:f>('на сайт'!$A$9,'на сайт'!$A$12)</c:f>
              <c:strCache>
                <c:ptCount val="2"/>
                <c:pt idx="0">
                  <c:v>Доходы бюджета - всего</c:v>
                </c:pt>
                <c:pt idx="1">
                  <c:v>Расходы всего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'на сайт'!$C$9:$C$12</c15:sqref>
                  </c15:fullRef>
                </c:ext>
              </c:extLst>
              <c:f>('на сайт'!$C$9,'на сайт'!$C$12)</c:f>
              <c:numCache>
                <c:formatCode>#\ ##0.0</c:formatCode>
                <c:ptCount val="2"/>
                <c:pt idx="0">
                  <c:v>4235.1000000000004</c:v>
                </c:pt>
                <c:pt idx="1">
                  <c:v>4483.8999999999996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0A-45A4-B0F4-B5B80583BA6F}"/>
            </c:ext>
          </c:extLst>
        </c:ser>
        <c:ser>
          <c:idx val="1"/>
          <c:order val="1"/>
          <c:tx>
            <c:strRef>
              <c:f>'на сайт'!$D$8</c:f>
              <c:strCache>
                <c:ptCount val="1"/>
                <c:pt idx="0">
                  <c:v>факт за отчетный период 2024 года</c:v>
                </c:pt>
              </c:strCache>
            </c:strRef>
          </c:tx>
          <c:spPr>
            <a:solidFill>
              <a:srgbClr val="FFCCC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'на сайт'!$A$9:$A$12</c15:sqref>
                  </c15:fullRef>
                </c:ext>
              </c:extLst>
              <c:f>('на сайт'!$A$9,'на сайт'!$A$12)</c:f>
              <c:strCache>
                <c:ptCount val="2"/>
                <c:pt idx="0">
                  <c:v>Доходы бюджета - всего</c:v>
                </c:pt>
                <c:pt idx="1">
                  <c:v>Расходы всего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'на сайт'!$D$9:$D$12</c15:sqref>
                  </c15:fullRef>
                </c:ext>
              </c:extLst>
              <c:f>('на сайт'!$D$9,'на сайт'!$D$12)</c:f>
              <c:numCache>
                <c:formatCode>#\ ##0.0</c:formatCode>
                <c:ptCount val="2"/>
                <c:pt idx="0">
                  <c:v>4339.8</c:v>
                </c:pt>
                <c:pt idx="1">
                  <c:v>4239.8999999999996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90A-45A4-B0F4-B5B80583BA6F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872142623"/>
        <c:axId val="872138463"/>
        <c:extLst>
          <c:ext xmlns:c15="http://schemas.microsoft.com/office/drawing/2012/chart" uri="{02D57815-91ED-43cb-92C2-25804820EDAC}">
            <c15:filteredBarSeries>
              <c15:ser>
                <c:idx val="2"/>
                <c:order val="2"/>
                <c:tx>
                  <c:strRef>
                    <c:extLst>
                      <c:ext uri="{02D57815-91ED-43cb-92C2-25804820EDAC}">
                        <c15:formulaRef>
                          <c15:sqref>'на сайт'!$B$8</c15:sqref>
                        </c15:formulaRef>
                      </c:ext>
                    </c:extLst>
                    <c:strCache>
                      <c:ptCount val="1"/>
                      <c:pt idx="0">
                        <c:v>факт за соответствующий период 2023 года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3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3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3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in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'на сайт'!$A$9:$A$12</c15:sqref>
                        </c15:fullRef>
                        <c15:formulaRef>
                          <c15:sqref>('на сайт'!$A$9,'на сайт'!$A$12)</c15:sqref>
                        </c15:formulaRef>
                      </c:ext>
                    </c:extLst>
                    <c:strCache>
                      <c:ptCount val="2"/>
                      <c:pt idx="0">
                        <c:v>Доходы бюджета - всего</c:v>
                      </c:pt>
                      <c:pt idx="1">
                        <c:v>Расходы всего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'на сайт'!$B$9:$B$12</c15:sqref>
                        </c15:fullRef>
                        <c15:formulaRef>
                          <c15:sqref>('на сайт'!$B$9,'на сайт'!$B$12)</c15:sqref>
                        </c15:formulaRef>
                      </c:ext>
                    </c:extLst>
                    <c:numCache>
                      <c:formatCode>#\ ##0.0</c:formatCode>
                      <c:ptCount val="2"/>
                      <c:pt idx="0">
                        <c:v>3490</c:v>
                      </c:pt>
                      <c:pt idx="1">
                        <c:v>3440.3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190A-45A4-B0F4-B5B80583BA6F}"/>
                  </c:ext>
                </c:extLst>
              </c15:ser>
            </c15:filteredBarSeries>
          </c:ext>
        </c:extLst>
      </c:barChart>
      <c:catAx>
        <c:axId val="87214262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872138463"/>
        <c:crosses val="autoZero"/>
        <c:auto val="1"/>
        <c:lblAlgn val="ctr"/>
        <c:lblOffset val="100"/>
        <c:noMultiLvlLbl val="0"/>
      </c:catAx>
      <c:valAx>
        <c:axId val="872138463"/>
        <c:scaling>
          <c:orientation val="minMax"/>
          <c:min val="2000"/>
        </c:scaling>
        <c:delete val="1"/>
        <c:axPos val="l"/>
        <c:numFmt formatCode="#\ ##0.0" sourceLinked="1"/>
        <c:majorTickMark val="none"/>
        <c:minorTickMark val="none"/>
        <c:tickLblPos val="nextTo"/>
        <c:crossAx val="87214262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r>
              <a:rPr lang="ru-RU" sz="1100">
                <a:solidFill>
                  <a:schemeClr val="bg1"/>
                </a:solidFill>
              </a:rPr>
              <a:t>ИСПОЛНЕНИЕ БЮДЖЕТА, МЛН.РУБЛЕЙ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>
        <c:manualLayout>
          <c:layoutTarget val="inner"/>
          <c:xMode val="edge"/>
          <c:yMode val="edge"/>
          <c:x val="4.1470034995625543E-2"/>
          <c:y val="0.23752860892388453"/>
          <c:w val="0.92797440944881893"/>
          <c:h val="0.5670388650434318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'на сайт'!$B$8</c:f>
              <c:strCache>
                <c:ptCount val="1"/>
                <c:pt idx="0">
                  <c:v>факт за соответствующий период 2023 года</c:v>
                </c:pt>
              </c:strCache>
            </c:strRef>
          </c:tx>
          <c:spPr>
            <a:solidFill>
              <a:srgbClr val="CCECFF"/>
            </a:solidFill>
            <a:ln>
              <a:solidFill>
                <a:srgbClr val="CCECFF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'на сайт'!$A$9:$A$13</c15:sqref>
                  </c15:fullRef>
                </c:ext>
              </c:extLst>
              <c:f>('на сайт'!$A$9,'на сайт'!$A$12)</c:f>
              <c:strCache>
                <c:ptCount val="2"/>
                <c:pt idx="0">
                  <c:v>Доходы бюджета - всего</c:v>
                </c:pt>
                <c:pt idx="1">
                  <c:v>Расходы всего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'на сайт'!$B$9:$B$13</c15:sqref>
                  </c15:fullRef>
                </c:ext>
              </c:extLst>
              <c:f>('на сайт'!$B$9,'на сайт'!$B$12)</c:f>
              <c:numCache>
                <c:formatCode>#\ ##0.0</c:formatCode>
                <c:ptCount val="2"/>
                <c:pt idx="0">
                  <c:v>3490</c:v>
                </c:pt>
                <c:pt idx="1">
                  <c:v>3440.3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A7-4D6D-9134-133E2A84FFA6}"/>
            </c:ext>
          </c:extLst>
        </c:ser>
        <c:ser>
          <c:idx val="2"/>
          <c:order val="2"/>
          <c:tx>
            <c:strRef>
              <c:f>'на сайт'!$D$8</c:f>
              <c:strCache>
                <c:ptCount val="1"/>
                <c:pt idx="0">
                  <c:v>факт за отчетный период 2024 года</c:v>
                </c:pt>
              </c:strCache>
            </c:strRef>
          </c:tx>
          <c:spPr>
            <a:solidFill>
              <a:srgbClr val="FFCCC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'на сайт'!$A$9:$A$13</c15:sqref>
                  </c15:fullRef>
                </c:ext>
              </c:extLst>
              <c:f>('на сайт'!$A$9,'на сайт'!$A$12)</c:f>
              <c:strCache>
                <c:ptCount val="2"/>
                <c:pt idx="0">
                  <c:v>Доходы бюджета - всего</c:v>
                </c:pt>
                <c:pt idx="1">
                  <c:v>Расходы всего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'на сайт'!$D$9:$D$13</c15:sqref>
                  </c15:fullRef>
                </c:ext>
              </c:extLst>
              <c:f>('на сайт'!$D$9,'на сайт'!$D$12)</c:f>
              <c:numCache>
                <c:formatCode>#\ ##0.0</c:formatCode>
                <c:ptCount val="2"/>
                <c:pt idx="0">
                  <c:v>4339.8</c:v>
                </c:pt>
                <c:pt idx="1">
                  <c:v>4239.8999999999996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CA7-4D6D-9134-133E2A84FFA6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864306623"/>
        <c:axId val="864310367"/>
        <c:extLst>
          <c:ext xmlns:c15="http://schemas.microsoft.com/office/drawing/2012/chart" uri="{02D57815-91ED-43cb-92C2-25804820EDAC}">
            <c15:filteredBarSeries>
              <c15:ser>
                <c:idx val="1"/>
                <c:order val="1"/>
                <c:tx>
                  <c:strRef>
                    <c:extLst>
                      <c:ext uri="{02D57815-91ED-43cb-92C2-25804820EDAC}">
                        <c15:formulaRef>
                          <c15:sqref>'на сайт'!$C$8</c15:sqref>
                        </c15:formulaRef>
                      </c:ext>
                    </c:extLst>
                    <c:strCache>
                      <c:ptCount val="1"/>
                      <c:pt idx="0">
                        <c:v>План на 2024 год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2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2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2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in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'на сайт'!$A$9:$A$13</c15:sqref>
                        </c15:fullRef>
                        <c15:formulaRef>
                          <c15:sqref>('на сайт'!$A$9,'на сайт'!$A$12)</c15:sqref>
                        </c15:formulaRef>
                      </c:ext>
                    </c:extLst>
                    <c:strCache>
                      <c:ptCount val="2"/>
                      <c:pt idx="0">
                        <c:v>Доходы бюджета - всего</c:v>
                      </c:pt>
                      <c:pt idx="1">
                        <c:v>Расходы всего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'на сайт'!$C$9:$C$13</c15:sqref>
                        </c15:fullRef>
                        <c15:formulaRef>
                          <c15:sqref>('на сайт'!$C$9,'на сайт'!$C$12)</c15:sqref>
                        </c15:formulaRef>
                      </c:ext>
                    </c:extLst>
                    <c:numCache>
                      <c:formatCode>#\ ##0.0</c:formatCode>
                      <c:ptCount val="2"/>
                      <c:pt idx="0">
                        <c:v>4235.1000000000004</c:v>
                      </c:pt>
                      <c:pt idx="1">
                        <c:v>4483.8999999999996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1-7CA7-4D6D-9134-133E2A84FFA6}"/>
                  </c:ext>
                </c:extLst>
              </c15:ser>
            </c15:filteredBarSeries>
          </c:ext>
        </c:extLst>
      </c:barChart>
      <c:catAx>
        <c:axId val="86430662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864310367"/>
        <c:crosses val="autoZero"/>
        <c:auto val="1"/>
        <c:lblAlgn val="ctr"/>
        <c:lblOffset val="100"/>
        <c:noMultiLvlLbl val="0"/>
      </c:catAx>
      <c:valAx>
        <c:axId val="864310367"/>
        <c:scaling>
          <c:orientation val="minMax"/>
          <c:max val="5500"/>
        </c:scaling>
        <c:delete val="1"/>
        <c:axPos val="l"/>
        <c:numFmt formatCode="#\ ##0.0" sourceLinked="1"/>
        <c:majorTickMark val="none"/>
        <c:minorTickMark val="none"/>
        <c:tickLblPos val="nextTo"/>
        <c:crossAx val="86430662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1192072487616566E-2"/>
          <c:y val="0.87681532805158635"/>
          <c:w val="0.96368370762517219"/>
          <c:h val="7.889402416281519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defRPr>
            </a:pPr>
            <a:r>
              <a:rPr lang="ru-RU" sz="1200" b="1">
                <a:solidFill>
                  <a:schemeClr val="bg1"/>
                </a:solidFill>
                <a:latin typeface="Calibri" panose="020F0502020204030204" pitchFamily="34" charset="0"/>
                <a:cs typeface="Calibri" panose="020F0502020204030204" pitchFamily="34" charset="0"/>
              </a:rPr>
              <a:t>НАЛОГОВЫЕ И НЕНАЛОГОВЫЕ ДОХОДЫ,</a:t>
            </a:r>
            <a:r>
              <a:rPr lang="ru-RU" sz="1200" b="1" baseline="0">
                <a:solidFill>
                  <a:schemeClr val="bg1"/>
                </a:solidFill>
                <a:latin typeface="Calibri" panose="020F0502020204030204" pitchFamily="34" charset="0"/>
                <a:cs typeface="Calibri" panose="020F0502020204030204" pitchFamily="34" charset="0"/>
              </a:rPr>
              <a:t> МЛН.РУБЛЕЙ</a:t>
            </a:r>
            <a:endParaRPr lang="ru-RU" sz="1200" b="1">
              <a:solidFill>
                <a:schemeClr val="bg1"/>
              </a:solidFill>
              <a:latin typeface="Calibri" panose="020F0502020204030204" pitchFamily="34" charset="0"/>
              <a:cs typeface="Calibri" panose="020F0502020204030204" pitchFamily="34" charset="0"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'на сайт'!$A$28</c:f>
              <c:strCache>
                <c:ptCount val="1"/>
                <c:pt idx="0">
                  <c:v>Налоговые и неналоговые доходы - ВСЕГО</c:v>
                </c:pt>
              </c:strCache>
            </c:strRef>
          </c:tx>
          <c:spPr>
            <a:gradFill>
              <a:gsLst>
                <a:gs pos="0">
                  <a:schemeClr val="accent1"/>
                </a:gs>
                <a:gs pos="100000">
                  <a:schemeClr val="accent1">
                    <a:lumMod val="84000"/>
                  </a:schemeClr>
                </a:gs>
              </a:gsLst>
              <a:lin ang="5400000" scaled="1"/>
            </a:gradFill>
            <a:ln>
              <a:noFill/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rgbClr val="CCECFF"/>
              </a:solidFill>
              <a:ln>
                <a:noFill/>
              </a:ln>
              <a:effectLst>
                <a:outerShdw blurRad="76200" dir="18900000" sy="23000" kx="-1200000" algn="bl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2-DA8D-4CB9-82B4-39497AC248EA}"/>
              </c:ext>
            </c:extLst>
          </c:dPt>
          <c:dPt>
            <c:idx val="1"/>
            <c:invertIfNegative val="0"/>
            <c:bubble3D val="0"/>
            <c:spPr>
              <a:solidFill>
                <a:srgbClr val="FFCCCC"/>
              </a:solidFill>
              <a:ln>
                <a:noFill/>
              </a:ln>
              <a:effectLst>
                <a:outerShdw blurRad="76200" dir="18900000" sy="23000" kx="-1200000" algn="bl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DA8D-4CB9-82B4-39497AC248E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'на сайт'!$B$27:$D$27</c15:sqref>
                  </c15:fullRef>
                </c:ext>
              </c:extLst>
              <c:f>('на сайт'!$B$27,'на сайт'!$D$27)</c:f>
              <c:strCache>
                <c:ptCount val="2"/>
                <c:pt idx="0">
                  <c:v>факт за соответствующий период 2023 года</c:v>
                </c:pt>
                <c:pt idx="1">
                  <c:v>факт за отчетный период 2024 года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'на сайт'!$B$28:$D$28</c15:sqref>
                  </c15:fullRef>
                </c:ext>
              </c:extLst>
              <c:f>('на сайт'!$B$28,'на сайт'!$D$28)</c:f>
              <c:numCache>
                <c:formatCode>#\ ##0.0</c:formatCode>
                <c:ptCount val="2"/>
                <c:pt idx="0">
                  <c:v>1168.2</c:v>
                </c:pt>
                <c:pt idx="1">
                  <c:v>1474.4999999999998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8D-4CB9-82B4-39497AC248EA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41"/>
        <c:axId val="957968160"/>
        <c:axId val="957968992"/>
      </c:barChart>
      <c:catAx>
        <c:axId val="9579681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defRPr>
            </a:pPr>
            <a:endParaRPr lang="ru-RU"/>
          </a:p>
        </c:txPr>
        <c:crossAx val="957968992"/>
        <c:crosses val="autoZero"/>
        <c:auto val="1"/>
        <c:lblAlgn val="ctr"/>
        <c:lblOffset val="100"/>
        <c:noMultiLvlLbl val="0"/>
      </c:catAx>
      <c:valAx>
        <c:axId val="957968992"/>
        <c:scaling>
          <c:orientation val="minMax"/>
        </c:scaling>
        <c:delete val="1"/>
        <c:axPos val="l"/>
        <c:numFmt formatCode="#\ ##0.0" sourceLinked="1"/>
        <c:majorTickMark val="none"/>
        <c:minorTickMark val="none"/>
        <c:tickLblPos val="nextTo"/>
        <c:crossAx val="9579681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r>
              <a:rPr lang="ru-RU" sz="1200">
                <a:solidFill>
                  <a:schemeClr val="bg1"/>
                </a:solidFill>
              </a:rPr>
              <a:t>КРЕДИТЫ, ПРЕДОСТАВЛЕННЫЕ ИЗ БЮДЖЕТА МУНИЦИПАЛЬНОГО ОБРАЗОВАНИЯ НОВОКУБАНСКИЙ РАЙОН БЮДЖЕТАМ ПОСЕЛЕНИЙ РАЙОНА , млн.рублей</a:t>
            </a:r>
          </a:p>
        </c:rich>
      </c:tx>
      <c:layout>
        <c:manualLayout>
          <c:xMode val="edge"/>
          <c:yMode val="edge"/>
          <c:x val="0.12690258601779772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>
        <c:manualLayout>
          <c:layoutTarget val="inner"/>
          <c:xMode val="edge"/>
          <c:yMode val="edge"/>
          <c:x val="2.5545151551973639E-2"/>
          <c:y val="0.22159162792861725"/>
          <c:w val="0.93888888888888888"/>
          <c:h val="0.48172776108786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'на сайт'!$B$213</c:f>
              <c:strCache>
                <c:ptCount val="1"/>
                <c:pt idx="0">
                  <c:v>факт за соответствующий период 2023 года</c:v>
                </c:pt>
              </c:strCache>
            </c:strRef>
          </c:tx>
          <c:spPr>
            <a:solidFill>
              <a:srgbClr val="CCECFF">
                <a:alpha val="85000"/>
              </a:srgb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'на сайт'!$A$214:$A$220</c15:sqref>
                  </c15:fullRef>
                </c:ext>
              </c:extLst>
              <c:f>'на сайт'!$A$220</c:f>
              <c:strCache>
                <c:ptCount val="1"/>
                <c:pt idx="0">
                  <c:v>Предоставленные кредиты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'на сайт'!$B$214:$B$220</c15:sqref>
                  </c15:fullRef>
                </c:ext>
              </c:extLst>
              <c:f>'на сайт'!$B$220</c:f>
              <c:numCache>
                <c:formatCode>General</c:formatCode>
                <c:ptCount val="1"/>
                <c:pt idx="0" formatCode="#\ ##0.0">
                  <c:v>23.46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3D-40F1-A0D2-72F09915BA3B}"/>
            </c:ext>
          </c:extLst>
        </c:ser>
        <c:ser>
          <c:idx val="2"/>
          <c:order val="2"/>
          <c:tx>
            <c:strRef>
              <c:f>'на сайт'!$D$213</c:f>
              <c:strCache>
                <c:ptCount val="1"/>
                <c:pt idx="0">
                  <c:v>факт за отчетный период 2024 года</c:v>
                </c:pt>
              </c:strCache>
            </c:strRef>
          </c:tx>
          <c:spPr>
            <a:solidFill>
              <a:srgbClr val="FFCCCC">
                <a:alpha val="85000"/>
              </a:srgb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'на сайт'!$A$214:$A$220</c15:sqref>
                  </c15:fullRef>
                </c:ext>
              </c:extLst>
              <c:f>'на сайт'!$A$220</c:f>
              <c:strCache>
                <c:ptCount val="1"/>
                <c:pt idx="0">
                  <c:v>Предоставленные кредиты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'на сайт'!$D$214:$D$220</c15:sqref>
                  </c15:fullRef>
                </c:ext>
              </c:extLst>
              <c:f>'на сайт'!$D$220</c:f>
              <c:numCache>
                <c:formatCode>General</c:formatCode>
                <c:ptCount val="1"/>
                <c:pt idx="0" formatCode="#\ ##0.0">
                  <c:v>16.5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63D-40F1-A0D2-72F09915BA3B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2106332767"/>
        <c:axId val="2106329439"/>
        <c:extLst>
          <c:ext xmlns:c15="http://schemas.microsoft.com/office/drawing/2012/chart" uri="{02D57815-91ED-43cb-92C2-25804820EDAC}">
            <c15:filteredBarSeries>
              <c15:ser>
                <c:idx val="1"/>
                <c:order val="1"/>
                <c:tx>
                  <c:strRef>
                    <c:extLst>
                      <c:ext uri="{02D57815-91ED-43cb-92C2-25804820EDAC}">
                        <c15:formulaRef>
                          <c15:sqref>'на сайт'!$C$213</c15:sqref>
                        </c15:formulaRef>
                      </c:ext>
                    </c:extLst>
                    <c:strCache>
                      <c:ptCount val="1"/>
                      <c:pt idx="0">
                        <c:v>План на 2024 год</c:v>
                      </c:pt>
                    </c:strCache>
                  </c:strRef>
                </c:tx>
                <c:spPr>
                  <a:solidFill>
                    <a:schemeClr val="accent2">
                      <a:alpha val="85000"/>
                    </a:schemeClr>
                  </a:solidFill>
                  <a:ln w="9525" cap="flat" cmpd="sng" algn="ctr">
                    <a:solidFill>
                      <a:schemeClr val="lt1">
                        <a:alpha val="50000"/>
                      </a:schemeClr>
                    </a:solidFill>
                    <a:round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1" i="0" u="none" strike="noStrike" kern="1200" baseline="0">
                          <a:solidFill>
                            <a:schemeClr val="lt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in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dk1">
                                <a:lumMod val="50000"/>
                                <a:lumOff val="50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'на сайт'!$A$214:$A$220</c15:sqref>
                        </c15:fullRef>
                        <c15:formulaRef>
                          <c15:sqref>'на сайт'!$A$220</c15:sqref>
                        </c15:formulaRef>
                      </c:ext>
                    </c:extLst>
                    <c:strCache>
                      <c:ptCount val="1"/>
                      <c:pt idx="0">
                        <c:v>Предоставленные кредиты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'на сайт'!$C$214:$C$220</c15:sqref>
                        </c15:fullRef>
                        <c15:formulaRef>
                          <c15:sqref>'на сайт'!$C$220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 formatCode="#\ ##0.0">
                        <c:v>16.5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1-E63D-40F1-A0D2-72F09915BA3B}"/>
                  </c:ext>
                </c:extLst>
              </c15:ser>
            </c15:filteredBarSeries>
          </c:ext>
        </c:extLst>
      </c:barChart>
      <c:catAx>
        <c:axId val="2106332767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2106329439"/>
        <c:crosses val="autoZero"/>
        <c:auto val="1"/>
        <c:lblAlgn val="ctr"/>
        <c:lblOffset val="100"/>
        <c:noMultiLvlLbl val="0"/>
      </c:catAx>
      <c:valAx>
        <c:axId val="2106329439"/>
        <c:scaling>
          <c:orientation val="minMax"/>
          <c:max val="40"/>
        </c:scaling>
        <c:delete val="1"/>
        <c:axPos val="l"/>
        <c:numFmt formatCode="#\ ##0.0" sourceLinked="1"/>
        <c:majorTickMark val="none"/>
        <c:minorTickMark val="none"/>
        <c:tickLblPos val="nextTo"/>
        <c:crossAx val="210633276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r>
              <a:rPr lang="ru-RU" sz="1200">
                <a:solidFill>
                  <a:schemeClr val="bg1"/>
                </a:solidFill>
              </a:rPr>
              <a:t>ПОДДЕРЖКА ПОСЕЛЕНИЙ НОВОКУБАНСКОГО</a:t>
            </a:r>
            <a:r>
              <a:rPr lang="ru-RU" sz="1200" baseline="0">
                <a:solidFill>
                  <a:schemeClr val="bg1"/>
                </a:solidFill>
              </a:rPr>
              <a:t> РАЙОНА ИЗ РАЙОННОГО БЮДЖЕТА, млн.рублей</a:t>
            </a:r>
            <a:endParaRPr lang="ru-RU" sz="1200">
              <a:solidFill>
                <a:schemeClr val="bg1"/>
              </a:solidFill>
            </a:endParaRPr>
          </a:p>
        </c:rich>
      </c:tx>
      <c:layout>
        <c:manualLayout>
          <c:xMode val="edge"/>
          <c:yMode val="edge"/>
          <c:x val="0.11990718047661261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>
        <c:manualLayout>
          <c:layoutTarget val="inner"/>
          <c:xMode val="edge"/>
          <c:yMode val="edge"/>
          <c:x val="2.9139072847682121E-2"/>
          <c:y val="0.23004484304932732"/>
          <c:w val="0.94172185430463573"/>
          <c:h val="0.47557255429776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'на сайт'!$B$213</c:f>
              <c:strCache>
                <c:ptCount val="1"/>
                <c:pt idx="0">
                  <c:v>факт за соответствующий период 2023 года</c:v>
                </c:pt>
              </c:strCache>
            </c:strRef>
          </c:tx>
          <c:spPr>
            <a:solidFill>
              <a:srgbClr val="CCECFF">
                <a:alpha val="85000"/>
              </a:srgb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'на сайт'!$A$214:$A$220</c15:sqref>
                  </c15:fullRef>
                </c:ext>
              </c:extLst>
              <c:f>'на сайт'!$A$214</c:f>
              <c:strCache>
                <c:ptCount val="1"/>
                <c:pt idx="0">
                  <c:v>ВСЕГО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'на сайт'!$B$214:$B$220</c15:sqref>
                  </c15:fullRef>
                </c:ext>
              </c:extLst>
              <c:f>'на сайт'!$B$214</c:f>
              <c:numCache>
                <c:formatCode>General</c:formatCode>
                <c:ptCount val="1"/>
                <c:pt idx="0" formatCode="#\ ##0.0">
                  <c:v>42.721091999999999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88B-4835-88E4-05033721367B}"/>
            </c:ext>
          </c:extLst>
        </c:ser>
        <c:ser>
          <c:idx val="2"/>
          <c:order val="2"/>
          <c:tx>
            <c:strRef>
              <c:f>'на сайт'!$D$213</c:f>
              <c:strCache>
                <c:ptCount val="1"/>
                <c:pt idx="0">
                  <c:v>факт за отчетный период 2024 года</c:v>
                </c:pt>
              </c:strCache>
            </c:strRef>
          </c:tx>
          <c:spPr>
            <a:solidFill>
              <a:srgbClr val="FFCCCC">
                <a:alpha val="85000"/>
              </a:srgb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'на сайт'!$A$214:$A$220</c15:sqref>
                  </c15:fullRef>
                </c:ext>
              </c:extLst>
              <c:f>'на сайт'!$A$214</c:f>
              <c:strCache>
                <c:ptCount val="1"/>
                <c:pt idx="0">
                  <c:v>ВСЕГО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'на сайт'!$D$214:$D$220</c15:sqref>
                  </c15:fullRef>
                </c:ext>
              </c:extLst>
              <c:f>'на сайт'!$D$214</c:f>
              <c:numCache>
                <c:formatCode>General</c:formatCode>
                <c:ptCount val="1"/>
                <c:pt idx="0" formatCode="#\ ##0.0">
                  <c:v>50.533999999999999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88B-4835-88E4-05033721367B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1900928703"/>
        <c:axId val="1900919551"/>
        <c:extLst>
          <c:ext xmlns:c15="http://schemas.microsoft.com/office/drawing/2012/chart" uri="{02D57815-91ED-43cb-92C2-25804820EDAC}">
            <c15:filteredBarSeries>
              <c15:ser>
                <c:idx val="1"/>
                <c:order val="1"/>
                <c:tx>
                  <c:strRef>
                    <c:extLst>
                      <c:ext uri="{02D57815-91ED-43cb-92C2-25804820EDAC}">
                        <c15:formulaRef>
                          <c15:sqref>'на сайт'!$C$213</c15:sqref>
                        </c15:formulaRef>
                      </c:ext>
                    </c:extLst>
                    <c:strCache>
                      <c:ptCount val="1"/>
                      <c:pt idx="0">
                        <c:v>План на 2024 год</c:v>
                      </c:pt>
                    </c:strCache>
                  </c:strRef>
                </c:tx>
                <c:spPr>
                  <a:solidFill>
                    <a:schemeClr val="accent2">
                      <a:alpha val="85000"/>
                    </a:schemeClr>
                  </a:solidFill>
                  <a:ln w="9525" cap="flat" cmpd="sng" algn="ctr">
                    <a:solidFill>
                      <a:schemeClr val="lt1">
                        <a:alpha val="50000"/>
                      </a:schemeClr>
                    </a:solidFill>
                    <a:round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1" i="0" u="none" strike="noStrike" kern="1200" baseline="0">
                          <a:solidFill>
                            <a:schemeClr val="lt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in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dk1">
                                <a:lumMod val="50000"/>
                                <a:lumOff val="50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'на сайт'!$A$214:$A$220</c15:sqref>
                        </c15:fullRef>
                        <c15:formulaRef>
                          <c15:sqref>'на сайт'!$A$214</c15:sqref>
                        </c15:formulaRef>
                      </c:ext>
                    </c:extLst>
                    <c:strCache>
                      <c:ptCount val="1"/>
                      <c:pt idx="0">
                        <c:v>ВСЕГО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'на сайт'!$C$214:$C$220</c15:sqref>
                        </c15:fullRef>
                        <c15:formulaRef>
                          <c15:sqref>'на сайт'!$C$214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 formatCode="#\ ##0.0">
                        <c:v>50.533999999999999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1-E88B-4835-88E4-05033721367B}"/>
                  </c:ext>
                </c:extLst>
              </c15:ser>
            </c15:filteredBarSeries>
          </c:ext>
        </c:extLst>
      </c:barChart>
      <c:catAx>
        <c:axId val="1900928703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900919551"/>
        <c:crosses val="autoZero"/>
        <c:auto val="1"/>
        <c:lblAlgn val="ctr"/>
        <c:lblOffset val="100"/>
        <c:noMultiLvlLbl val="0"/>
      </c:catAx>
      <c:valAx>
        <c:axId val="1900919551"/>
        <c:scaling>
          <c:orientation val="minMax"/>
          <c:max val="62"/>
          <c:min val="0"/>
        </c:scaling>
        <c:delete val="1"/>
        <c:axPos val="l"/>
        <c:numFmt formatCode="#\ ##0.0" sourceLinked="1"/>
        <c:majorTickMark val="none"/>
        <c:minorTickMark val="none"/>
        <c:tickLblPos val="nextTo"/>
        <c:crossAx val="19009287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30"/>
      <c:rotY val="27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7153408394044201"/>
          <c:y val="0.21740449110527851"/>
          <c:w val="0.80646454239948984"/>
          <c:h val="0.66745953630796151"/>
        </c:manualLayout>
      </c:layout>
      <c:pie3DChart>
        <c:varyColors val="1"/>
        <c:dLbls>
          <c:dLblPos val="outEnd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extLst>
          <c:ext xmlns:c15="http://schemas.microsoft.com/office/drawing/2012/chart" uri="{02D57815-91ED-43cb-92C2-25804820EDAC}">
            <c15:filteredPieSeries>
              <c15:ser>
                <c:idx val="1"/>
                <c:order val="0"/>
                <c:tx>
                  <c:strRef>
                    <c:extLst>
                      <c:ext uri="{02D57815-91ED-43cb-92C2-25804820EDAC}">
                        <c15:formulaRef>
                          <c15:sqref>'по расходам'!$C$31</c15:sqref>
                        </c15:formulaRef>
                      </c:ext>
                    </c:extLst>
                    <c:strCache>
                      <c:ptCount val="1"/>
                      <c:pt idx="0">
                        <c:v> 2024 год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 w="25400">
                      <a:solidFill>
                        <a:schemeClr val="lt1"/>
                      </a:solidFill>
                    </a:ln>
                    <a:effectLst/>
                    <a:sp3d contourW="25400">
                      <a:contourClr>
                        <a:schemeClr val="lt1"/>
                      </a:contourClr>
                    </a:sp3d>
                  </c:spPr>
                  <c:extLst>
                    <c:ext xmlns:c16="http://schemas.microsoft.com/office/drawing/2014/chart" uri="{C3380CC4-5D6E-409C-BE32-E72D297353CC}">
                      <c16:uniqueId val="{0000000C-CE89-40C5-9169-B815E1592428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 w="25400">
                      <a:solidFill>
                        <a:schemeClr val="lt1"/>
                      </a:solidFill>
                    </a:ln>
                    <a:effectLst/>
                    <a:sp3d contourW="25400">
                      <a:contourClr>
                        <a:schemeClr val="lt1"/>
                      </a:contourClr>
                    </a:sp3d>
                  </c:spPr>
                  <c:extLst>
                    <c:ext xmlns:c16="http://schemas.microsoft.com/office/drawing/2014/chart" uri="{C3380CC4-5D6E-409C-BE32-E72D297353CC}">
                      <c16:uniqueId val="{0000000E-CE89-40C5-9169-B815E1592428}"/>
                    </c:ext>
                  </c:extLst>
                </c:dPt>
                <c:dPt>
                  <c:idx val="2"/>
                  <c:bubble3D val="0"/>
                  <c:spPr>
                    <a:solidFill>
                      <a:schemeClr val="accent3"/>
                    </a:solidFill>
                    <a:ln w="25400">
                      <a:solidFill>
                        <a:schemeClr val="lt1"/>
                      </a:solidFill>
                    </a:ln>
                    <a:effectLst/>
                    <a:sp3d contourW="25400">
                      <a:contourClr>
                        <a:schemeClr val="lt1"/>
                      </a:contourClr>
                    </a:sp3d>
                  </c:spPr>
                  <c:extLst>
                    <c:ext xmlns:c16="http://schemas.microsoft.com/office/drawing/2014/chart" uri="{C3380CC4-5D6E-409C-BE32-E72D297353CC}">
                      <c16:uniqueId val="{00000010-CE89-40C5-9169-B815E1592428}"/>
                    </c:ext>
                  </c:extLst>
                </c:dPt>
                <c:dPt>
                  <c:idx val="3"/>
                  <c:bubble3D val="0"/>
                  <c:spPr>
                    <a:solidFill>
                      <a:schemeClr val="accent4"/>
                    </a:solidFill>
                    <a:ln w="25400">
                      <a:solidFill>
                        <a:schemeClr val="lt1"/>
                      </a:solidFill>
                    </a:ln>
                    <a:effectLst/>
                    <a:sp3d contourW="25400">
                      <a:contourClr>
                        <a:schemeClr val="lt1"/>
                      </a:contourClr>
                    </a:sp3d>
                  </c:spPr>
                  <c:extLst>
                    <c:ext xmlns:c16="http://schemas.microsoft.com/office/drawing/2014/chart" uri="{C3380CC4-5D6E-409C-BE32-E72D297353CC}">
                      <c16:uniqueId val="{00000012-CE89-40C5-9169-B815E1592428}"/>
                    </c:ext>
                  </c:extLst>
                </c:dPt>
                <c:dPt>
                  <c:idx val="4"/>
                  <c:bubble3D val="0"/>
                  <c:spPr>
                    <a:solidFill>
                      <a:schemeClr val="accent5"/>
                    </a:solidFill>
                    <a:ln w="25400">
                      <a:solidFill>
                        <a:schemeClr val="lt1"/>
                      </a:solidFill>
                    </a:ln>
                    <a:effectLst/>
                    <a:sp3d contourW="25400">
                      <a:contourClr>
                        <a:schemeClr val="lt1"/>
                      </a:contourClr>
                    </a:sp3d>
                  </c:spPr>
                  <c:extLst>
                    <c:ext xmlns:c16="http://schemas.microsoft.com/office/drawing/2014/chart" uri="{C3380CC4-5D6E-409C-BE32-E72D297353CC}">
                      <c16:uniqueId val="{00000014-CE89-40C5-9169-B815E1592428}"/>
                    </c:ext>
                  </c:extLst>
                </c:dPt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bg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1"/>
                  <c:leaderLines>
                    <c:spPr>
                      <a:ln w="9525" cap="flat" cmpd="sng" algn="ctr">
                        <a:solidFill>
                          <a:schemeClr val="tx1">
                            <a:lumMod val="35000"/>
                            <a:lumOff val="65000"/>
                          </a:schemeClr>
                        </a:solidFill>
                        <a:round/>
                      </a:ln>
                      <a:effectLst/>
                    </c:spPr>
                  </c:leaderLines>
                  <c:extLst>
                    <c:ext uri="{CE6537A1-D6FC-4f65-9D91-7224C49458BB}"/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'по расходам'!$A$32:$A$37</c15:sqref>
                        </c15:formulaRef>
                      </c:ext>
                    </c:extLst>
                    <c:strCache>
                      <c:ptCount val="5"/>
                      <c:pt idx="0">
                        <c:v>Образование</c:v>
                      </c:pt>
                      <c:pt idx="1">
                        <c:v>Культура, кинематография</c:v>
                      </c:pt>
                      <c:pt idx="2">
                        <c:v>Здравоохранение</c:v>
                      </c:pt>
                      <c:pt idx="3">
                        <c:v>Социальная политика</c:v>
                      </c:pt>
                      <c:pt idx="4">
                        <c:v>Физическая культура и спорт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'по расходам'!$C$32:$C$37</c15:sqref>
                        </c15:formulaRef>
                      </c:ext>
                    </c:extLst>
                    <c:numCache>
                      <c:formatCode>#\ ##0.0</c:formatCode>
                      <c:ptCount val="5"/>
                      <c:pt idx="0">
                        <c:v>2382.6999999999998</c:v>
                      </c:pt>
                      <c:pt idx="1">
                        <c:v>259.7</c:v>
                      </c:pt>
                      <c:pt idx="2">
                        <c:v>49.6</c:v>
                      </c:pt>
                      <c:pt idx="3">
                        <c:v>257</c:v>
                      </c:pt>
                      <c:pt idx="4">
                        <c:v>190.2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15-CE89-40C5-9169-B815E1592428}"/>
                  </c:ext>
                </c:extLst>
              </c15:ser>
            </c15:filteredPieSeries>
          </c:ext>
        </c:extLst>
      </c:pie3D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chemeClr val="bg1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30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b="0" kern="1200" spc="20" baseline="0"/>
  </cs:categoryAxis>
  <cs:chartArea mods="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 cmpd="sng" algn="ctr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 cap="flat" cmpd="sng" algn="ctr">
        <a:solidFill>
          <a:schemeClr val="phClr"/>
        </a:solidFill>
        <a:round/>
      </a:ln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  <a:alpha val="33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dk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gradFill>
        <a:gsLst>
          <a:gs pos="100000">
            <a:schemeClr val="lt1">
              <a:lumMod val="95000"/>
            </a:schemeClr>
          </a:gs>
          <a:gs pos="0">
            <a:schemeClr val="lt1"/>
          </a:gs>
        </a:gsLst>
        <a:lin ang="5400000" scaled="0"/>
      </a:gradFill>
    </cs:spPr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dk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 spc="20" baseline="0"/>
  </cs:valueAxis>
  <cs:wall>
    <cs:lnRef idx="0"/>
    <cs:fillRef idx="0"/>
    <cs:effectRef idx="0"/>
    <cs:fontRef idx="minor">
      <a:schemeClr val="dk1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205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1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2.xml><?xml version="1.0" encoding="utf-8"?>
<cs:chartStyle xmlns:cs="http://schemas.microsoft.com/office/drawing/2012/chartStyle" xmlns:a="http://schemas.openxmlformats.org/drawingml/2006/main" id="205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3.xml><?xml version="1.0" encoding="utf-8"?>
<cs:chartStyle xmlns:cs="http://schemas.microsoft.com/office/drawing/2012/chartStyle" xmlns:a="http://schemas.openxmlformats.org/drawingml/2006/main" id="230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b="0" kern="1200" spc="20" baseline="0"/>
  </cs:categoryAxis>
  <cs:chartArea mods="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 cmpd="sng" algn="ctr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 cap="flat" cmpd="sng" algn="ctr">
        <a:solidFill>
          <a:schemeClr val="phClr"/>
        </a:solidFill>
        <a:round/>
      </a:ln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  <a:alpha val="33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dk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gradFill>
        <a:gsLst>
          <a:gs pos="100000">
            <a:schemeClr val="lt1">
              <a:lumMod val="95000"/>
            </a:schemeClr>
          </a:gs>
          <a:gs pos="0">
            <a:schemeClr val="lt1"/>
          </a:gs>
        </a:gsLst>
        <a:lin ang="5400000" scaled="0"/>
      </a:gradFill>
    </cs:spPr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dk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 spc="20" baseline="0"/>
  </cs:valueAxis>
  <cs:wall>
    <cs:lnRef idx="0"/>
    <cs:fillRef idx="0"/>
    <cs:effectRef idx="0"/>
    <cs:fontRef idx="minor">
      <a:schemeClr val="dk1"/>
    </cs:fontRef>
  </cs:wall>
</cs:chartStyle>
</file>

<file path=xl/charts/style14.xml><?xml version="1.0" encoding="utf-8"?>
<cs:chartStyle xmlns:cs="http://schemas.microsoft.com/office/drawing/2012/chartStyle" xmlns:a="http://schemas.openxmlformats.org/drawingml/2006/main" id="205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5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6.xml><?xml version="1.0" encoding="utf-8"?>
<cs:chartStyle xmlns:cs="http://schemas.microsoft.com/office/drawing/2012/chartStyle" xmlns:a="http://schemas.openxmlformats.org/drawingml/2006/main" id="205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7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8.xml><?xml version="1.0" encoding="utf-8"?>
<cs:chartStyle xmlns:cs="http://schemas.microsoft.com/office/drawing/2012/chartStyle" xmlns:a="http://schemas.openxmlformats.org/drawingml/2006/main" id="21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9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0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300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2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3.xml><?xml version="1.0" encoding="utf-8"?>
<cs:chartStyle xmlns:cs="http://schemas.microsoft.com/office/drawing/2012/chartStyle" xmlns:a="http://schemas.openxmlformats.org/drawingml/2006/main" id="205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4.xml><?xml version="1.0" encoding="utf-8"?>
<cs:chartStyle xmlns:cs="http://schemas.microsoft.com/office/drawing/2012/chartStyle" xmlns:a="http://schemas.openxmlformats.org/drawingml/2006/main" id="205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5.xml><?xml version="1.0" encoding="utf-8"?>
<cs:chartStyle xmlns:cs="http://schemas.microsoft.com/office/drawing/2012/chartStyle" xmlns:a="http://schemas.openxmlformats.org/drawingml/2006/main" id="231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26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7.xml><?xml version="1.0" encoding="utf-8"?>
<cs:chartStyle xmlns:cs="http://schemas.microsoft.com/office/drawing/2012/chartStyle" xmlns:a="http://schemas.openxmlformats.org/drawingml/2006/main" id="311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8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20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04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>
      <a:effectLst/>
    </cs:defRPr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68000">
            <a:schemeClr val="lt1">
              <a:lumMod val="85000"/>
            </a:schemeClr>
          </a:gs>
          <a:gs pos="100000">
            <a:schemeClr val="lt1"/>
          </a:gs>
        </a:gsLst>
        <a:lin ang="5400000" scaled="1"/>
        <a:tileRect/>
      </a:gra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lt1"/>
    </cs:fontRef>
    <cs:spPr/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gradFill>
          <a:gsLst>
            <a:gs pos="0">
              <a:schemeClr val="phClr"/>
            </a:gs>
            <a:gs pos="100000">
              <a:schemeClr val="phClr">
                <a:lumMod val="84000"/>
              </a:schemeClr>
            </a:gs>
          </a:gsLst>
          <a:lin ang="5400000" scaled="1"/>
        </a:gra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35000"/>
          <a:lumOff val="65000"/>
        </a:schemeClr>
      </a:solidFill>
      <a:ln w="9525">
        <a:solidFill>
          <a:schemeClr val="dk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65000"/>
        <a:lumOff val="35000"/>
      </a:schemeClr>
    </cs:fontRef>
    <cs:defRPr kern="1200">
      <a:effectLst/>
    </cs:defRPr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ln w="9525">
        <a:solidFill>
          <a:schemeClr val="dk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05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205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chart" Target="../charts/chart13.xml"/><Relationship Id="rId18" Type="http://schemas.openxmlformats.org/officeDocument/2006/relationships/chart" Target="../charts/chart18.xml"/><Relationship Id="rId3" Type="http://schemas.openxmlformats.org/officeDocument/2006/relationships/chart" Target="../charts/chart3.xml"/><Relationship Id="rId21" Type="http://schemas.openxmlformats.org/officeDocument/2006/relationships/chart" Target="../charts/chart21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17" Type="http://schemas.openxmlformats.org/officeDocument/2006/relationships/chart" Target="../charts/chart17.xml"/><Relationship Id="rId25" Type="http://schemas.openxmlformats.org/officeDocument/2006/relationships/chart" Target="../charts/chart25.xml"/><Relationship Id="rId2" Type="http://schemas.openxmlformats.org/officeDocument/2006/relationships/chart" Target="../charts/chart2.xml"/><Relationship Id="rId16" Type="http://schemas.openxmlformats.org/officeDocument/2006/relationships/chart" Target="../charts/chart16.xml"/><Relationship Id="rId20" Type="http://schemas.openxmlformats.org/officeDocument/2006/relationships/chart" Target="../charts/chart20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24" Type="http://schemas.openxmlformats.org/officeDocument/2006/relationships/chart" Target="../charts/chart24.xml"/><Relationship Id="rId5" Type="http://schemas.openxmlformats.org/officeDocument/2006/relationships/chart" Target="../charts/chart5.xml"/><Relationship Id="rId15" Type="http://schemas.openxmlformats.org/officeDocument/2006/relationships/chart" Target="../charts/chart15.xml"/><Relationship Id="rId23" Type="http://schemas.openxmlformats.org/officeDocument/2006/relationships/chart" Target="../charts/chart23.xml"/><Relationship Id="rId10" Type="http://schemas.openxmlformats.org/officeDocument/2006/relationships/chart" Target="../charts/chart10.xml"/><Relationship Id="rId19" Type="http://schemas.openxmlformats.org/officeDocument/2006/relationships/chart" Target="../charts/chart19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4.xml"/><Relationship Id="rId22" Type="http://schemas.openxmlformats.org/officeDocument/2006/relationships/chart" Target="../charts/chart22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8.xml"/><Relationship Id="rId2" Type="http://schemas.openxmlformats.org/officeDocument/2006/relationships/chart" Target="../charts/chart27.xml"/><Relationship Id="rId1" Type="http://schemas.openxmlformats.org/officeDocument/2006/relationships/chart" Target="../charts/chart2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17858</xdr:colOff>
      <xdr:row>186</xdr:row>
      <xdr:rowOff>15478</xdr:rowOff>
    </xdr:from>
    <xdr:to>
      <xdr:col>16</xdr:col>
      <xdr:colOff>511968</xdr:colOff>
      <xdr:row>198</xdr:row>
      <xdr:rowOff>91678</xdr:rowOff>
    </xdr:to>
    <xdr:graphicFrame macro="">
      <xdr:nvGraphicFramePr>
        <xdr:cNvPr id="15" name="Диаграмма 14">
          <a:extLst>
            <a:ext uri="{FF2B5EF4-FFF2-40B4-BE49-F238E27FC236}">
              <a16:creationId xmlns:a16="http://schemas.microsoft.com/office/drawing/2014/main" id="{F78E7B2C-31AE-41A9-9D12-29963201831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59531</xdr:colOff>
      <xdr:row>15</xdr:row>
      <xdr:rowOff>107156</xdr:rowOff>
    </xdr:from>
    <xdr:to>
      <xdr:col>17</xdr:col>
      <xdr:colOff>250031</xdr:colOff>
      <xdr:row>24</xdr:row>
      <xdr:rowOff>18183</xdr:rowOff>
    </xdr:to>
    <xdr:graphicFrame macro="">
      <xdr:nvGraphicFramePr>
        <xdr:cNvPr id="3" name="Диаграмма 2">
          <a:extLst>
            <a:ext uri="{FF2B5EF4-FFF2-40B4-BE49-F238E27FC236}">
              <a16:creationId xmlns:a16="http://schemas.microsoft.com/office/drawing/2014/main" id="{7D4A27C1-FF66-44DA-9A63-5A8FF53A994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766763</xdr:colOff>
      <xdr:row>15</xdr:row>
      <xdr:rowOff>107157</xdr:rowOff>
    </xdr:from>
    <xdr:to>
      <xdr:col>12</xdr:col>
      <xdr:colOff>35719</xdr:colOff>
      <xdr:row>24</xdr:row>
      <xdr:rowOff>52388</xdr:rowOff>
    </xdr:to>
    <xdr:graphicFrame macro="">
      <xdr:nvGraphicFramePr>
        <xdr:cNvPr id="4" name="Диаграмма 3">
          <a:extLst>
            <a:ext uri="{FF2B5EF4-FFF2-40B4-BE49-F238E27FC236}">
              <a16:creationId xmlns:a16="http://schemas.microsoft.com/office/drawing/2014/main" id="{85A27A4F-81D4-421D-839E-9A9494175B1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571500</xdr:colOff>
      <xdr:row>5</xdr:row>
      <xdr:rowOff>0</xdr:rowOff>
    </xdr:from>
    <xdr:to>
      <xdr:col>12</xdr:col>
      <xdr:colOff>238125</xdr:colOff>
      <xdr:row>14</xdr:row>
      <xdr:rowOff>171450</xdr:rowOff>
    </xdr:to>
    <xdr:graphicFrame macro="">
      <xdr:nvGraphicFramePr>
        <xdr:cNvPr id="6" name="Диаграмма 5">
          <a:extLst>
            <a:ext uri="{FF2B5EF4-FFF2-40B4-BE49-F238E27FC236}">
              <a16:creationId xmlns:a16="http://schemas.microsoft.com/office/drawing/2014/main" id="{1F1A409A-248B-46A8-9A55-A00F9D99EB0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12</xdr:col>
      <xdr:colOff>153458</xdr:colOff>
      <xdr:row>5</xdr:row>
      <xdr:rowOff>71438</xdr:rowOff>
    </xdr:from>
    <xdr:to>
      <xdr:col>17</xdr:col>
      <xdr:colOff>227541</xdr:colOff>
      <xdr:row>15</xdr:row>
      <xdr:rowOff>7938</xdr:rowOff>
    </xdr:to>
    <xdr:graphicFrame macro="">
      <xdr:nvGraphicFramePr>
        <xdr:cNvPr id="13" name="Диаграмма 12">
          <a:extLst>
            <a:ext uri="{FF2B5EF4-FFF2-40B4-BE49-F238E27FC236}">
              <a16:creationId xmlns:a16="http://schemas.microsoft.com/office/drawing/2014/main" id="{6BFDD6DC-3BA0-4F07-91EE-384F2010BC0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12</xdr:col>
      <xdr:colOff>539751</xdr:colOff>
      <xdr:row>25</xdr:row>
      <xdr:rowOff>131234</xdr:rowOff>
    </xdr:from>
    <xdr:to>
      <xdr:col>18</xdr:col>
      <xdr:colOff>1</xdr:colOff>
      <xdr:row>34</xdr:row>
      <xdr:rowOff>218017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5606165D-ECB9-4313-9B73-7F6D33561CB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13</xdr:col>
      <xdr:colOff>201083</xdr:colOff>
      <xdr:row>210</xdr:row>
      <xdr:rowOff>116419</xdr:rowOff>
    </xdr:from>
    <xdr:to>
      <xdr:col>19</xdr:col>
      <xdr:colOff>444499</xdr:colOff>
      <xdr:row>220</xdr:row>
      <xdr:rowOff>95251</xdr:rowOff>
    </xdr:to>
    <xdr:graphicFrame macro="">
      <xdr:nvGraphicFramePr>
        <xdr:cNvPr id="8" name="Диаграмма 7">
          <a:extLst>
            <a:ext uri="{FF2B5EF4-FFF2-40B4-BE49-F238E27FC236}">
              <a16:creationId xmlns:a16="http://schemas.microsoft.com/office/drawing/2014/main" id="{FFB0DECC-2A29-4660-9343-D4FA6245F1D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7</xdr:col>
      <xdr:colOff>772583</xdr:colOff>
      <xdr:row>210</xdr:row>
      <xdr:rowOff>99484</xdr:rowOff>
    </xdr:from>
    <xdr:to>
      <xdr:col>13</xdr:col>
      <xdr:colOff>169333</xdr:colOff>
      <xdr:row>220</xdr:row>
      <xdr:rowOff>127000</xdr:rowOff>
    </xdr:to>
    <xdr:graphicFrame macro="">
      <xdr:nvGraphicFramePr>
        <xdr:cNvPr id="9" name="Диаграмма 8">
          <a:extLst>
            <a:ext uri="{FF2B5EF4-FFF2-40B4-BE49-F238E27FC236}">
              <a16:creationId xmlns:a16="http://schemas.microsoft.com/office/drawing/2014/main" id="{368775C8-0845-4802-A7B9-32C9A5CE263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</xdr:col>
      <xdr:colOff>716280</xdr:colOff>
      <xdr:row>178</xdr:row>
      <xdr:rowOff>76200</xdr:rowOff>
    </xdr:from>
    <xdr:to>
      <xdr:col>11</xdr:col>
      <xdr:colOff>168487</xdr:colOff>
      <xdr:row>185</xdr:row>
      <xdr:rowOff>0</xdr:rowOff>
    </xdr:to>
    <xdr:graphicFrame macro="">
      <xdr:nvGraphicFramePr>
        <xdr:cNvPr id="14" name="Диаграмма 13">
          <a:extLst>
            <a:ext uri="{FF2B5EF4-FFF2-40B4-BE49-F238E27FC236}">
              <a16:creationId xmlns:a16="http://schemas.microsoft.com/office/drawing/2014/main" id="{70FC792C-56FD-4580-968D-7621E073F9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0</xdr:colOff>
      <xdr:row>116</xdr:row>
      <xdr:rowOff>23812</xdr:rowOff>
    </xdr:from>
    <xdr:to>
      <xdr:col>17</xdr:col>
      <xdr:colOff>381000</xdr:colOff>
      <xdr:row>116</xdr:row>
      <xdr:rowOff>35718</xdr:rowOff>
    </xdr:to>
    <xdr:cxnSp macro="">
      <xdr:nvCxnSpPr>
        <xdr:cNvPr id="12" name="Прямая соединительная линия 11">
          <a:extLst>
            <a:ext uri="{FF2B5EF4-FFF2-40B4-BE49-F238E27FC236}">
              <a16:creationId xmlns:a16="http://schemas.microsoft.com/office/drawing/2014/main" id="{781A1D17-1DA7-409F-ACC0-4B5137BB2294}"/>
            </a:ext>
          </a:extLst>
        </xdr:cNvPr>
        <xdr:cNvCxnSpPr/>
      </xdr:nvCxnSpPr>
      <xdr:spPr>
        <a:xfrm>
          <a:off x="0" y="12760098"/>
          <a:ext cx="17512393" cy="11906"/>
        </a:xfrm>
        <a:prstGeom prst="line">
          <a:avLst/>
        </a:prstGeom>
        <a:ln w="57150">
          <a:solidFill>
            <a:schemeClr val="bg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130969</xdr:colOff>
      <xdr:row>118</xdr:row>
      <xdr:rowOff>206374</xdr:rowOff>
    </xdr:from>
    <xdr:to>
      <xdr:col>18</xdr:col>
      <xdr:colOff>107156</xdr:colOff>
      <xdr:row>128</xdr:row>
      <xdr:rowOff>79375</xdr:rowOff>
    </xdr:to>
    <xdr:graphicFrame macro="">
      <xdr:nvGraphicFramePr>
        <xdr:cNvPr id="23" name="Диаграмма 22">
          <a:extLst>
            <a:ext uri="{FF2B5EF4-FFF2-40B4-BE49-F238E27FC236}">
              <a16:creationId xmlns:a16="http://schemas.microsoft.com/office/drawing/2014/main" id="{8BB79EFC-AC74-49E8-BD3E-901CD10661B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7</xdr:col>
      <xdr:colOff>-1</xdr:colOff>
      <xdr:row>26</xdr:row>
      <xdr:rowOff>0</xdr:rowOff>
    </xdr:from>
    <xdr:to>
      <xdr:col>12</xdr:col>
      <xdr:colOff>202405</xdr:colOff>
      <xdr:row>34</xdr:row>
      <xdr:rowOff>159543</xdr:rowOff>
    </xdr:to>
    <xdr:graphicFrame macro="">
      <xdr:nvGraphicFramePr>
        <xdr:cNvPr id="24" name="Диаграмма 23">
          <a:extLst>
            <a:ext uri="{FF2B5EF4-FFF2-40B4-BE49-F238E27FC236}">
              <a16:creationId xmlns:a16="http://schemas.microsoft.com/office/drawing/2014/main" id="{0633AD2C-1302-4F9C-B242-4A36A0D734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6</xdr:col>
      <xdr:colOff>881062</xdr:colOff>
      <xdr:row>34</xdr:row>
      <xdr:rowOff>261937</xdr:rowOff>
    </xdr:from>
    <xdr:to>
      <xdr:col>17</xdr:col>
      <xdr:colOff>321468</xdr:colOff>
      <xdr:row>45</xdr:row>
      <xdr:rowOff>83343</xdr:rowOff>
    </xdr:to>
    <xdr:graphicFrame macro="">
      <xdr:nvGraphicFramePr>
        <xdr:cNvPr id="25" name="Диаграмма 24">
          <a:extLst>
            <a:ext uri="{FF2B5EF4-FFF2-40B4-BE49-F238E27FC236}">
              <a16:creationId xmlns:a16="http://schemas.microsoft.com/office/drawing/2014/main" id="{BC0BF585-F2DB-4F91-BD86-7DDFA8497E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7</xdr:col>
      <xdr:colOff>107156</xdr:colOff>
      <xdr:row>37</xdr:row>
      <xdr:rowOff>95249</xdr:rowOff>
    </xdr:from>
    <xdr:to>
      <xdr:col>17</xdr:col>
      <xdr:colOff>273843</xdr:colOff>
      <xdr:row>45</xdr:row>
      <xdr:rowOff>238124</xdr:rowOff>
    </xdr:to>
    <xdr:graphicFrame macro="">
      <xdr:nvGraphicFramePr>
        <xdr:cNvPr id="26" name="Диаграмма 25">
          <a:extLst>
            <a:ext uri="{FF2B5EF4-FFF2-40B4-BE49-F238E27FC236}">
              <a16:creationId xmlns:a16="http://schemas.microsoft.com/office/drawing/2014/main" id="{37C3906A-B1C7-441A-9E10-E1CDCC17BD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7</xdr:col>
      <xdr:colOff>410765</xdr:colOff>
      <xdr:row>119</xdr:row>
      <xdr:rowOff>63500</xdr:rowOff>
    </xdr:from>
    <xdr:to>
      <xdr:col>12</xdr:col>
      <xdr:colOff>345281</xdr:colOff>
      <xdr:row>128</xdr:row>
      <xdr:rowOff>15875</xdr:rowOff>
    </xdr:to>
    <xdr:graphicFrame macro="">
      <xdr:nvGraphicFramePr>
        <xdr:cNvPr id="20" name="Диаграмма 19">
          <a:extLst>
            <a:ext uri="{FF2B5EF4-FFF2-40B4-BE49-F238E27FC236}">
              <a16:creationId xmlns:a16="http://schemas.microsoft.com/office/drawing/2014/main" id="{6C0F2E93-0225-4AF2-B0C8-1318B19D764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7</xdr:col>
      <xdr:colOff>130969</xdr:colOff>
      <xdr:row>131</xdr:row>
      <xdr:rowOff>0</xdr:rowOff>
    </xdr:from>
    <xdr:to>
      <xdr:col>13</xdr:col>
      <xdr:colOff>127000</xdr:colOff>
      <xdr:row>145</xdr:row>
      <xdr:rowOff>226219</xdr:rowOff>
    </xdr:to>
    <xdr:graphicFrame macro="">
      <xdr:nvGraphicFramePr>
        <xdr:cNvPr id="29" name="Диаграмма 28">
          <a:extLst>
            <a:ext uri="{FF2B5EF4-FFF2-40B4-BE49-F238E27FC236}">
              <a16:creationId xmlns:a16="http://schemas.microsoft.com/office/drawing/2014/main" id="{580EC0E4-C6FE-4682-9813-4C0D25C471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13</xdr:col>
      <xdr:colOff>464344</xdr:colOff>
      <xdr:row>131</xdr:row>
      <xdr:rowOff>107157</xdr:rowOff>
    </xdr:from>
    <xdr:to>
      <xdr:col>17</xdr:col>
      <xdr:colOff>254000</xdr:colOff>
      <xdr:row>144</xdr:row>
      <xdr:rowOff>71438</xdr:rowOff>
    </xdr:to>
    <xdr:graphicFrame macro="">
      <xdr:nvGraphicFramePr>
        <xdr:cNvPr id="30" name="Диаграмма 29">
          <a:extLst>
            <a:ext uri="{FF2B5EF4-FFF2-40B4-BE49-F238E27FC236}">
              <a16:creationId xmlns:a16="http://schemas.microsoft.com/office/drawing/2014/main" id="{F1AEBAA9-86F7-4A16-A7C4-09D100417C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7</xdr:col>
      <xdr:colOff>381000</xdr:colOff>
      <xdr:row>46</xdr:row>
      <xdr:rowOff>35720</xdr:rowOff>
    </xdr:from>
    <xdr:to>
      <xdr:col>17</xdr:col>
      <xdr:colOff>244928</xdr:colOff>
      <xdr:row>63</xdr:row>
      <xdr:rowOff>2</xdr:rowOff>
    </xdr:to>
    <xdr:graphicFrame macro="">
      <xdr:nvGraphicFramePr>
        <xdr:cNvPr id="11" name="Диаграмма 10">
          <a:extLst>
            <a:ext uri="{FF2B5EF4-FFF2-40B4-BE49-F238E27FC236}">
              <a16:creationId xmlns:a16="http://schemas.microsoft.com/office/drawing/2014/main" id="{D3F44080-8077-49A5-9661-46D048F597F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0</xdr:col>
      <xdr:colOff>0</xdr:colOff>
      <xdr:row>64</xdr:row>
      <xdr:rowOff>35718</xdr:rowOff>
    </xdr:from>
    <xdr:to>
      <xdr:col>7</xdr:col>
      <xdr:colOff>31750</xdr:colOff>
      <xdr:row>104</xdr:row>
      <xdr:rowOff>130968</xdr:rowOff>
    </xdr:to>
    <xdr:graphicFrame macro="">
      <xdr:nvGraphicFramePr>
        <xdr:cNvPr id="18" name="Диаграмма 17">
          <a:extLst>
            <a:ext uri="{FF2B5EF4-FFF2-40B4-BE49-F238E27FC236}">
              <a16:creationId xmlns:a16="http://schemas.microsoft.com/office/drawing/2014/main" id="{8E238F49-54FE-4A7F-A21A-3098746B39E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7</xdr:col>
      <xdr:colOff>396875</xdr:colOff>
      <xdr:row>83</xdr:row>
      <xdr:rowOff>160553</xdr:rowOff>
    </xdr:from>
    <xdr:to>
      <xdr:col>16</xdr:col>
      <xdr:colOff>784678</xdr:colOff>
      <xdr:row>106</xdr:row>
      <xdr:rowOff>0</xdr:rowOff>
    </xdr:to>
    <xdr:graphicFrame macro="">
      <xdr:nvGraphicFramePr>
        <xdr:cNvPr id="28" name="Диаграмма 27">
          <a:extLst>
            <a:ext uri="{FF2B5EF4-FFF2-40B4-BE49-F238E27FC236}">
              <a16:creationId xmlns:a16="http://schemas.microsoft.com/office/drawing/2014/main" id="{E2596B2E-8EEE-4686-9835-1139B0DEFB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7</xdr:col>
      <xdr:colOff>95250</xdr:colOff>
      <xdr:row>64</xdr:row>
      <xdr:rowOff>59532</xdr:rowOff>
    </xdr:from>
    <xdr:to>
      <xdr:col>16</xdr:col>
      <xdr:colOff>185964</xdr:colOff>
      <xdr:row>84</xdr:row>
      <xdr:rowOff>149678</xdr:rowOff>
    </xdr:to>
    <xdr:graphicFrame macro="">
      <xdr:nvGraphicFramePr>
        <xdr:cNvPr id="32" name="Диаграмма 31">
          <a:extLst>
            <a:ext uri="{FF2B5EF4-FFF2-40B4-BE49-F238E27FC236}">
              <a16:creationId xmlns:a16="http://schemas.microsoft.com/office/drawing/2014/main" id="{1BC31C67-EC65-4269-A533-3585A1366B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7</xdr:col>
      <xdr:colOff>476250</xdr:colOff>
      <xdr:row>106</xdr:row>
      <xdr:rowOff>47625</xdr:rowOff>
    </xdr:from>
    <xdr:to>
      <xdr:col>16</xdr:col>
      <xdr:colOff>793750</xdr:colOff>
      <xdr:row>114</xdr:row>
      <xdr:rowOff>142876</xdr:rowOff>
    </xdr:to>
    <xdr:graphicFrame macro="">
      <xdr:nvGraphicFramePr>
        <xdr:cNvPr id="21" name="Диаграмма 20">
          <a:extLst>
            <a:ext uri="{FF2B5EF4-FFF2-40B4-BE49-F238E27FC236}">
              <a16:creationId xmlns:a16="http://schemas.microsoft.com/office/drawing/2014/main" id="{C34CCBF0-8716-4241-A1D9-E96536C898C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7</xdr:col>
      <xdr:colOff>25212</xdr:colOff>
      <xdr:row>169</xdr:row>
      <xdr:rowOff>123265</xdr:rowOff>
    </xdr:from>
    <xdr:to>
      <xdr:col>17</xdr:col>
      <xdr:colOff>415018</xdr:colOff>
      <xdr:row>184</xdr:row>
      <xdr:rowOff>100854</xdr:rowOff>
    </xdr:to>
    <xdr:graphicFrame macro="">
      <xdr:nvGraphicFramePr>
        <xdr:cNvPr id="10" name="Диаграмма 9">
          <a:extLst>
            <a:ext uri="{FF2B5EF4-FFF2-40B4-BE49-F238E27FC236}">
              <a16:creationId xmlns:a16="http://schemas.microsoft.com/office/drawing/2014/main" id="{7D7490B8-4916-4711-8899-3C6EB99B8DE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0</xdr:col>
      <xdr:colOff>47625</xdr:colOff>
      <xdr:row>2</xdr:row>
      <xdr:rowOff>187098</xdr:rowOff>
    </xdr:from>
    <xdr:to>
      <xdr:col>17</xdr:col>
      <xdr:colOff>416719</xdr:colOff>
      <xdr:row>3</xdr:row>
      <xdr:rowOff>23812</xdr:rowOff>
    </xdr:to>
    <xdr:cxnSp macro="">
      <xdr:nvCxnSpPr>
        <xdr:cNvPr id="35" name="Прямая соединительная линия 34">
          <a:extLst>
            <a:ext uri="{FF2B5EF4-FFF2-40B4-BE49-F238E27FC236}">
              <a16:creationId xmlns:a16="http://schemas.microsoft.com/office/drawing/2014/main" id="{03968336-A307-4330-AB9F-1E8325DAC637}"/>
            </a:ext>
          </a:extLst>
        </xdr:cNvPr>
        <xdr:cNvCxnSpPr/>
      </xdr:nvCxnSpPr>
      <xdr:spPr>
        <a:xfrm>
          <a:off x="47625" y="710973"/>
          <a:ext cx="17430750" cy="27214"/>
        </a:xfrm>
        <a:prstGeom prst="line">
          <a:avLst/>
        </a:prstGeom>
        <a:ln w="57150">
          <a:solidFill>
            <a:schemeClr val="bg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151</xdr:row>
      <xdr:rowOff>47625</xdr:rowOff>
    </xdr:from>
    <xdr:to>
      <xdr:col>17</xdr:col>
      <xdr:colOff>571500</xdr:colOff>
      <xdr:row>165</xdr:row>
      <xdr:rowOff>95250</xdr:rowOff>
    </xdr:to>
    <xdr:graphicFrame macro="">
      <xdr:nvGraphicFramePr>
        <xdr:cNvPr id="31" name="Диаграмма 30">
          <a:extLst>
            <a:ext uri="{FF2B5EF4-FFF2-40B4-BE49-F238E27FC236}">
              <a16:creationId xmlns:a16="http://schemas.microsoft.com/office/drawing/2014/main" id="{4750455E-C9AB-45B3-83F8-B52A89F111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0</xdr:col>
      <xdr:colOff>65483</xdr:colOff>
      <xdr:row>187</xdr:row>
      <xdr:rowOff>3572</xdr:rowOff>
    </xdr:from>
    <xdr:to>
      <xdr:col>16</xdr:col>
      <xdr:colOff>809624</xdr:colOff>
      <xdr:row>207</xdr:row>
      <xdr:rowOff>166688</xdr:rowOff>
    </xdr:to>
    <xdr:graphicFrame macro="">
      <xdr:nvGraphicFramePr>
        <xdr:cNvPr id="7" name="Диаграмма 6">
          <a:extLst>
            <a:ext uri="{FF2B5EF4-FFF2-40B4-BE49-F238E27FC236}">
              <a16:creationId xmlns:a16="http://schemas.microsoft.com/office/drawing/2014/main" id="{6A6FC9BF-E488-40CD-9171-80287773E84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0</xdr:col>
      <xdr:colOff>47625</xdr:colOff>
      <xdr:row>146</xdr:row>
      <xdr:rowOff>95250</xdr:rowOff>
    </xdr:from>
    <xdr:to>
      <xdr:col>18</xdr:col>
      <xdr:colOff>253999</xdr:colOff>
      <xdr:row>165</xdr:row>
      <xdr:rowOff>174625</xdr:rowOff>
    </xdr:to>
    <xdr:graphicFrame macro="">
      <xdr:nvGraphicFramePr>
        <xdr:cNvPr id="37" name="Диаграмма 36">
          <a:extLst>
            <a:ext uri="{FF2B5EF4-FFF2-40B4-BE49-F238E27FC236}">
              <a16:creationId xmlns:a16="http://schemas.microsoft.com/office/drawing/2014/main" id="{1998A895-4704-4E6A-8BC5-356340B5AD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183968</xdr:colOff>
      <xdr:row>2</xdr:row>
      <xdr:rowOff>30480</xdr:rowOff>
    </xdr:from>
    <xdr:to>
      <xdr:col>13</xdr:col>
      <xdr:colOff>207251</xdr:colOff>
      <xdr:row>15</xdr:row>
      <xdr:rowOff>29574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6E0EF836-DBA4-4D88-8A4B-BC9E07385A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19</xdr:col>
      <xdr:colOff>247650</xdr:colOff>
      <xdr:row>19</xdr:row>
      <xdr:rowOff>0</xdr:rowOff>
    </xdr:from>
    <xdr:to>
      <xdr:col>26</xdr:col>
      <xdr:colOff>323850</xdr:colOff>
      <xdr:row>30</xdr:row>
      <xdr:rowOff>123824</xdr:rowOff>
    </xdr:to>
    <xdr:graphicFrame macro="">
      <xdr:nvGraphicFramePr>
        <xdr:cNvPr id="16" name="Диаграмма 15">
          <a:extLst>
            <a:ext uri="{FF2B5EF4-FFF2-40B4-BE49-F238E27FC236}">
              <a16:creationId xmlns:a16="http://schemas.microsoft.com/office/drawing/2014/main" id="{B3E08343-645E-45F0-A471-3CDE1A88194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183968</xdr:colOff>
      <xdr:row>39</xdr:row>
      <xdr:rowOff>30480</xdr:rowOff>
    </xdr:from>
    <xdr:to>
      <xdr:col>13</xdr:col>
      <xdr:colOff>207251</xdr:colOff>
      <xdr:row>52</xdr:row>
      <xdr:rowOff>29574</xdr:rowOff>
    </xdr:to>
    <xdr:graphicFrame macro="">
      <xdr:nvGraphicFramePr>
        <xdr:cNvPr id="9" name="Диаграмма 8">
          <a:extLst>
            <a:ext uri="{FF2B5EF4-FFF2-40B4-BE49-F238E27FC236}">
              <a16:creationId xmlns:a16="http://schemas.microsoft.com/office/drawing/2014/main" id="{182DB186-851A-44D6-BA72-D5EB8C0725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D40F64-C873-4C61-BFC2-CA9976924CA7}">
  <sheetPr>
    <tabColor rgb="FF00B0F0"/>
  </sheetPr>
  <dimension ref="A1:T220"/>
  <sheetViews>
    <sheetView showGridLines="0" tabSelected="1" zoomScale="80" zoomScaleNormal="80" workbookViewId="0">
      <pane ySplit="3" topLeftCell="A4" activePane="bottomLeft" state="frozen"/>
      <selection pane="bottomLeft" activeCell="L64" sqref="L64"/>
    </sheetView>
  </sheetViews>
  <sheetFormatPr defaultRowHeight="15" x14ac:dyDescent="0.25"/>
  <cols>
    <col min="1" max="1" width="38.42578125" style="200" customWidth="1"/>
    <col min="2" max="2" width="16.85546875" style="200" customWidth="1"/>
    <col min="3" max="3" width="13.42578125" style="200" customWidth="1"/>
    <col min="4" max="4" width="13.85546875" style="200" customWidth="1"/>
    <col min="5" max="17" width="13.42578125" style="200" customWidth="1"/>
    <col min="18" max="20" width="9.140625" style="200"/>
  </cols>
  <sheetData>
    <row r="1" spans="1:20" s="12" customFormat="1" x14ac:dyDescent="0.25">
      <c r="A1" s="200"/>
      <c r="B1" s="200"/>
      <c r="C1" s="200"/>
      <c r="D1" s="200"/>
      <c r="E1" s="200"/>
      <c r="F1" s="200"/>
      <c r="G1" s="200"/>
      <c r="H1" s="200"/>
      <c r="I1" s="200"/>
      <c r="J1" s="200"/>
      <c r="K1" s="200"/>
      <c r="L1" s="200"/>
      <c r="M1" s="200"/>
      <c r="N1" s="200"/>
      <c r="O1" s="200"/>
      <c r="P1" s="200"/>
      <c r="Q1" s="200"/>
      <c r="R1" s="200"/>
      <c r="S1" s="200"/>
      <c r="T1" s="200"/>
    </row>
    <row r="2" spans="1:20" s="12" customFormat="1" ht="26.25" x14ac:dyDescent="0.4">
      <c r="A2" s="734" t="s">
        <v>1358</v>
      </c>
      <c r="B2" s="734"/>
      <c r="C2" s="734"/>
      <c r="D2" s="734"/>
      <c r="E2" s="734"/>
      <c r="F2" s="734"/>
      <c r="G2" s="734"/>
      <c r="H2" s="734"/>
      <c r="I2" s="734"/>
      <c r="J2" s="734"/>
      <c r="K2" s="734"/>
      <c r="L2" s="734"/>
      <c r="M2" s="656" t="s">
        <v>1359</v>
      </c>
      <c r="N2" s="200"/>
      <c r="O2" s="200"/>
      <c r="P2" s="200"/>
      <c r="Q2" s="200"/>
      <c r="R2" s="200"/>
      <c r="S2" s="200"/>
      <c r="T2" s="200"/>
    </row>
    <row r="3" spans="1:20" s="12" customFormat="1" x14ac:dyDescent="0.25">
      <c r="A3" s="200"/>
      <c r="B3" s="200"/>
      <c r="C3" s="200"/>
      <c r="D3" s="200"/>
      <c r="E3" s="200"/>
      <c r="F3" s="200"/>
      <c r="G3" s="200"/>
      <c r="H3" s="200"/>
      <c r="I3" s="200"/>
      <c r="J3" s="200"/>
      <c r="K3" s="200"/>
      <c r="L3" s="200"/>
      <c r="M3" s="200"/>
      <c r="N3" s="200"/>
      <c r="O3" s="200"/>
      <c r="P3" s="200"/>
      <c r="Q3" s="200"/>
      <c r="R3" s="200"/>
      <c r="S3" s="200"/>
      <c r="T3" s="200"/>
    </row>
    <row r="4" spans="1:20" s="12" customFormat="1" x14ac:dyDescent="0.25">
      <c r="A4" s="200"/>
      <c r="B4" s="200"/>
      <c r="C4" s="200"/>
      <c r="D4" s="200"/>
      <c r="E4" s="200"/>
      <c r="F4" s="200"/>
      <c r="G4" s="200"/>
      <c r="H4" s="200"/>
      <c r="I4" s="200"/>
      <c r="J4" s="200"/>
      <c r="K4" s="200"/>
      <c r="L4" s="200"/>
      <c r="M4" s="200"/>
      <c r="N4" s="200"/>
      <c r="O4" s="200"/>
      <c r="P4" s="200"/>
      <c r="Q4" s="200"/>
      <c r="R4" s="200"/>
      <c r="S4" s="200"/>
      <c r="T4" s="200"/>
    </row>
    <row r="5" spans="1:20" ht="49.5" customHeight="1" x14ac:dyDescent="0.25">
      <c r="A5" s="735" t="s">
        <v>1357</v>
      </c>
      <c r="B5" s="735"/>
      <c r="C5" s="735"/>
      <c r="D5" s="735"/>
      <c r="E5" s="735"/>
      <c r="F5" s="735"/>
      <c r="G5" s="735"/>
      <c r="H5" s="735"/>
      <c r="I5" s="735"/>
      <c r="J5" s="735"/>
      <c r="K5" s="735"/>
      <c r="L5" s="735"/>
      <c r="M5" s="735"/>
      <c r="N5" s="735"/>
      <c r="O5" s="735"/>
      <c r="P5" s="735"/>
      <c r="Q5" s="735"/>
      <c r="R5" s="735"/>
    </row>
    <row r="6" spans="1:20" ht="18.75" x14ac:dyDescent="0.25">
      <c r="A6" s="730" t="s">
        <v>1114</v>
      </c>
      <c r="B6" s="730"/>
      <c r="C6" s="730"/>
      <c r="D6" s="730"/>
      <c r="E6" s="730"/>
      <c r="F6" s="730"/>
    </row>
    <row r="7" spans="1:20" s="12" customFormat="1" x14ac:dyDescent="0.25">
      <c r="A7" s="611"/>
      <c r="B7" s="611"/>
      <c r="C7" s="611"/>
      <c r="D7" s="611"/>
      <c r="E7" s="611"/>
      <c r="F7" s="611" t="s">
        <v>1115</v>
      </c>
      <c r="G7" s="200"/>
      <c r="H7" s="200"/>
      <c r="I7" s="200"/>
      <c r="J7" s="200"/>
      <c r="K7" s="200"/>
      <c r="L7" s="200"/>
      <c r="M7" s="200"/>
      <c r="N7" s="200"/>
      <c r="O7" s="200"/>
      <c r="P7" s="200"/>
      <c r="Q7" s="200"/>
      <c r="R7" s="200"/>
      <c r="S7" s="200"/>
      <c r="T7" s="200"/>
    </row>
    <row r="8" spans="1:20" ht="51" x14ac:dyDescent="0.25">
      <c r="A8" s="612" t="s">
        <v>1109</v>
      </c>
      <c r="B8" s="657" t="s">
        <v>1352</v>
      </c>
      <c r="C8" s="658" t="s">
        <v>1350</v>
      </c>
      <c r="D8" s="657" t="s">
        <v>1351</v>
      </c>
      <c r="E8" s="613" t="s">
        <v>1110</v>
      </c>
      <c r="F8" s="613" t="s">
        <v>1111</v>
      </c>
    </row>
    <row r="9" spans="1:20" x14ac:dyDescent="0.25">
      <c r="A9" s="614" t="s">
        <v>46</v>
      </c>
      <c r="B9" s="614">
        <f ca="1">B10+B11</f>
        <v>3490</v>
      </c>
      <c r="C9" s="614">
        <f ca="1">C10+C11</f>
        <v>4235.1000000000004</v>
      </c>
      <c r="D9" s="614">
        <f t="shared" ref="D9" ca="1" si="0">D10+D11</f>
        <v>4339.8</v>
      </c>
      <c r="E9" s="615">
        <f ca="1">D9*100/C9</f>
        <v>102.47219664234611</v>
      </c>
      <c r="F9" s="615">
        <f ca="1">D9*100/B9</f>
        <v>124.34957020057307</v>
      </c>
    </row>
    <row r="10" spans="1:20" x14ac:dyDescent="0.25">
      <c r="A10" s="616" t="s">
        <v>497</v>
      </c>
      <c r="B10" s="617">
        <f ca="1">ROUND(ДОХОДЫ!M11/1000,1)</f>
        <v>1168.0999999999999</v>
      </c>
      <c r="C10" s="616">
        <f ca="1">ROUND(ДОХОДЫ!C11/1000,1)</f>
        <v>1396</v>
      </c>
      <c r="D10" s="617">
        <f ca="1">ROUND(ДОХОДЫ!H11/1000,1)</f>
        <v>1474.5</v>
      </c>
      <c r="E10" s="617">
        <f t="shared" ref="E10:E12" ca="1" si="1">D10*100/C10</f>
        <v>105.62320916905445</v>
      </c>
      <c r="F10" s="617">
        <f ca="1">D10*100/B10</f>
        <v>126.23063093913193</v>
      </c>
    </row>
    <row r="11" spans="1:20" x14ac:dyDescent="0.25">
      <c r="A11" s="616" t="s">
        <v>505</v>
      </c>
      <c r="B11" s="617">
        <f ca="1">ROUND(ДОХОДЫ!M30/1000,1)</f>
        <v>2321.9</v>
      </c>
      <c r="C11" s="616">
        <f ca="1">ROUND(ДОХОДЫ!C30/1000,1)</f>
        <v>2839.1</v>
      </c>
      <c r="D11" s="617">
        <f ca="1">ROUND(ДОХОДЫ!H30/1000,1)</f>
        <v>2865.3</v>
      </c>
      <c r="E11" s="617">
        <f t="shared" ca="1" si="1"/>
        <v>100.92282765665176</v>
      </c>
      <c r="F11" s="617">
        <f ca="1">D11*100/B11</f>
        <v>123.40324734054008</v>
      </c>
    </row>
    <row r="12" spans="1:20" x14ac:dyDescent="0.25">
      <c r="A12" s="614" t="s">
        <v>1112</v>
      </c>
      <c r="B12" s="615">
        <f ca="1">ROUND(РАСХОДЫ!M8/1000,1)</f>
        <v>3440.3</v>
      </c>
      <c r="C12" s="614">
        <f ca="1">ROUND(РАСХОДЫ!C8/1000,1)</f>
        <v>4483.8999999999996</v>
      </c>
      <c r="D12" s="615">
        <f ca="1">ROUND(РАСХОДЫ!H8/1000,1)</f>
        <v>4239.8999999999996</v>
      </c>
      <c r="E12" s="615">
        <f t="shared" ca="1" si="1"/>
        <v>94.558308615267947</v>
      </c>
      <c r="F12" s="615">
        <f ca="1">D12*100/B12</f>
        <v>123.24215911403073</v>
      </c>
    </row>
    <row r="13" spans="1:20" x14ac:dyDescent="0.25">
      <c r="A13" s="614" t="s">
        <v>1113</v>
      </c>
      <c r="B13" s="614">
        <f ca="1">B9-B12</f>
        <v>49.699999999999818</v>
      </c>
      <c r="C13" s="614">
        <f ca="1">C9-C12</f>
        <v>-248.79999999999927</v>
      </c>
      <c r="D13" s="614">
        <f t="shared" ref="D13" ca="1" si="2">D9-D12</f>
        <v>99.900000000000546</v>
      </c>
      <c r="E13" s="618" t="s">
        <v>1117</v>
      </c>
      <c r="F13" s="618" t="s">
        <v>1117</v>
      </c>
    </row>
    <row r="15" spans="1:20" x14ac:dyDescent="0.25">
      <c r="A15" s="619"/>
      <c r="B15" s="619"/>
      <c r="C15" s="619"/>
      <c r="D15" s="619"/>
      <c r="E15" s="619"/>
      <c r="F15" s="619"/>
    </row>
    <row r="16" spans="1:20" ht="15" customHeight="1" x14ac:dyDescent="0.25">
      <c r="A16" s="730" t="s">
        <v>324</v>
      </c>
      <c r="B16" s="730"/>
      <c r="C16" s="730"/>
      <c r="D16" s="730"/>
      <c r="E16" s="730"/>
      <c r="F16" s="730"/>
    </row>
    <row r="17" spans="1:6" x14ac:dyDescent="0.25">
      <c r="A17" s="620"/>
      <c r="B17" s="620"/>
      <c r="C17" s="620"/>
      <c r="D17" s="620"/>
      <c r="E17" s="620"/>
      <c r="F17" s="620" t="s">
        <v>1115</v>
      </c>
    </row>
    <row r="18" spans="1:6" ht="62.25" customHeight="1" x14ac:dyDescent="0.25">
      <c r="A18" s="612" t="s">
        <v>1109</v>
      </c>
      <c r="B18" s="612" t="str">
        <f>B8</f>
        <v>факт за соответствующий период 2023 года</v>
      </c>
      <c r="C18" s="612" t="str">
        <f>C8</f>
        <v>План на 2024 год</v>
      </c>
      <c r="D18" s="612" t="str">
        <f t="shared" ref="D18" si="3">D8</f>
        <v>факт за отчетный период 2024 года</v>
      </c>
      <c r="E18" s="612" t="s">
        <v>1110</v>
      </c>
      <c r="F18" s="612" t="s">
        <v>1111</v>
      </c>
    </row>
    <row r="19" spans="1:6" ht="38.25" x14ac:dyDescent="0.25">
      <c r="A19" s="614" t="s">
        <v>1116</v>
      </c>
      <c r="B19" s="614">
        <f ca="1">SUM(B20:B23)</f>
        <v>2316.9000000000005</v>
      </c>
      <c r="C19" s="614">
        <f ca="1">SUM(C20:C23)</f>
        <v>2837.9</v>
      </c>
      <c r="D19" s="614">
        <f t="shared" ref="D19" ca="1" si="4">SUM(D20:D23)</f>
        <v>2864.2000000000003</v>
      </c>
      <c r="E19" s="621">
        <f ca="1">IFERROR(D19*100/C19,"-")</f>
        <v>100.9267416047077</v>
      </c>
      <c r="F19" s="621">
        <f ca="1">IFERROR(D19*100/B19,"-")</f>
        <v>123.62208122922868</v>
      </c>
    </row>
    <row r="20" spans="1:6" x14ac:dyDescent="0.25">
      <c r="A20" s="616" t="s">
        <v>1118</v>
      </c>
      <c r="B20" s="616">
        <f ca="1">ROUND(ДОХОДЫ!M32/1000,1)</f>
        <v>326.7</v>
      </c>
      <c r="C20" s="616">
        <f ca="1">ROUND(ДОХОДЫ!C32/1000,1)</f>
        <v>362.6</v>
      </c>
      <c r="D20" s="616">
        <f ca="1">ROUND(ДОХОДЫ!H32/1000,1)</f>
        <v>373.3</v>
      </c>
      <c r="E20" s="622">
        <f t="shared" ref="E20:E23" ca="1" si="5">IFERROR(D20*100/C20,"-")</f>
        <v>102.95091009376723</v>
      </c>
      <c r="F20" s="622">
        <f ca="1">IFERROR(D20*100/B20,"-")</f>
        <v>114.26385062748699</v>
      </c>
    </row>
    <row r="21" spans="1:6" x14ac:dyDescent="0.25">
      <c r="A21" s="616" t="s">
        <v>1119</v>
      </c>
      <c r="B21" s="616">
        <f ca="1">ROUND(ДОХОДЫ!M33/1000,1)</f>
        <v>612.5</v>
      </c>
      <c r="C21" s="616">
        <f ca="1">ROUND(ДОХОДЫ!C33/1000,1)</f>
        <v>733</v>
      </c>
      <c r="D21" s="616">
        <f ca="1">ROUND(ДОХОДЫ!H33/1000,1)</f>
        <v>716.7</v>
      </c>
      <c r="E21" s="622">
        <f t="shared" ca="1" si="5"/>
        <v>97.7762619372442</v>
      </c>
      <c r="F21" s="622">
        <f ca="1">IFERROR(D21*100/B21,"-")</f>
        <v>117.01224489795918</v>
      </c>
    </row>
    <row r="22" spans="1:6" x14ac:dyDescent="0.25">
      <c r="A22" s="616" t="s">
        <v>1120</v>
      </c>
      <c r="B22" s="616">
        <f ca="1">ROUND(ДОХОДЫ!M34/1000,1)</f>
        <v>1315.4</v>
      </c>
      <c r="C22" s="616">
        <f ca="1">ROUND(ДОХОДЫ!C34/1000,1)</f>
        <v>1661.2</v>
      </c>
      <c r="D22" s="616">
        <f ca="1">ROUND(ДОХОДЫ!H34/1000,1)</f>
        <v>1693.3</v>
      </c>
      <c r="E22" s="622">
        <f t="shared" ca="1" si="5"/>
        <v>101.93233806886587</v>
      </c>
      <c r="F22" s="622">
        <f ca="1">IFERROR(D22*100/B22,"-")</f>
        <v>128.72890375551162</v>
      </c>
    </row>
    <row r="23" spans="1:6" x14ac:dyDescent="0.25">
      <c r="A23" s="616" t="s">
        <v>422</v>
      </c>
      <c r="B23" s="616">
        <f ca="1">ROUND(ДОХОДЫ!M35/1000,1)</f>
        <v>62.3</v>
      </c>
      <c r="C23" s="616">
        <f ca="1">ROUND(ДОХОДЫ!C35/1000,1)</f>
        <v>81.099999999999994</v>
      </c>
      <c r="D23" s="616">
        <f ca="1">ROUND(ДОХОДЫ!H35/1000,1)</f>
        <v>80.900000000000006</v>
      </c>
      <c r="E23" s="622">
        <f t="shared" ca="1" si="5"/>
        <v>99.753390875462415</v>
      </c>
      <c r="F23" s="622">
        <f ca="1">IFERROR(D23*100/B23,"-")</f>
        <v>129.85553772070628</v>
      </c>
    </row>
    <row r="24" spans="1:6" x14ac:dyDescent="0.25">
      <c r="A24" s="619"/>
      <c r="B24" s="619"/>
      <c r="C24" s="619"/>
      <c r="D24" s="619"/>
      <c r="E24" s="619"/>
      <c r="F24" s="619"/>
    </row>
    <row r="25" spans="1:6" ht="40.5" customHeight="1" x14ac:dyDescent="0.25">
      <c r="A25" s="730" t="s">
        <v>1371</v>
      </c>
      <c r="B25" s="730"/>
      <c r="C25" s="730"/>
      <c r="D25" s="730"/>
      <c r="E25" s="730"/>
      <c r="F25" s="730"/>
    </row>
    <row r="26" spans="1:6" x14ac:dyDescent="0.25">
      <c r="A26" s="619"/>
      <c r="B26" s="619"/>
      <c r="C26" s="619"/>
      <c r="D26" s="619"/>
      <c r="E26" s="619"/>
      <c r="F26" s="620" t="s">
        <v>1115</v>
      </c>
    </row>
    <row r="27" spans="1:6" ht="54.75" customHeight="1" x14ac:dyDescent="0.25">
      <c r="A27" s="612" t="s">
        <v>1109</v>
      </c>
      <c r="B27" s="612" t="str">
        <f>B18</f>
        <v>факт за соответствующий период 2023 года</v>
      </c>
      <c r="C27" s="612" t="str">
        <f t="shared" ref="C27:F27" si="6">C18</f>
        <v>План на 2024 год</v>
      </c>
      <c r="D27" s="612" t="str">
        <f t="shared" si="6"/>
        <v>факт за отчетный период 2024 года</v>
      </c>
      <c r="E27" s="612" t="str">
        <f t="shared" si="6"/>
        <v>% исполнения плана</v>
      </c>
      <c r="F27" s="612" t="str">
        <f t="shared" si="6"/>
        <v>Динамика, %</v>
      </c>
    </row>
    <row r="28" spans="1:6" x14ac:dyDescent="0.25">
      <c r="A28" s="606" t="s">
        <v>1122</v>
      </c>
      <c r="B28" s="614">
        <f ca="1">SUM(B29:B45)</f>
        <v>1168.2</v>
      </c>
      <c r="C28" s="614">
        <f ca="1">SUM(C29:C45)</f>
        <v>1395.9</v>
      </c>
      <c r="D28" s="614">
        <f ca="1">SUM(D29:D45)</f>
        <v>1474.4999999999998</v>
      </c>
      <c r="E28" s="618">
        <f t="shared" ref="E28:E45" ca="1" si="7">IFERROR(D28*100/C28,"-")</f>
        <v>105.63077584354177</v>
      </c>
      <c r="F28" s="618">
        <f t="shared" ref="F28:F45" ca="1" si="8">IFERROR(D28*100/B28,"-")</f>
        <v>126.21982537236771</v>
      </c>
    </row>
    <row r="29" spans="1:6" x14ac:dyDescent="0.25">
      <c r="A29" s="610" t="s">
        <v>53</v>
      </c>
      <c r="B29" s="617">
        <f ca="1">'по доходам'!B5</f>
        <v>23</v>
      </c>
      <c r="C29" s="617">
        <f ca="1">'по доходам'!C5</f>
        <v>24.2</v>
      </c>
      <c r="D29" s="617">
        <f ca="1">'по доходам'!D5</f>
        <v>26.5</v>
      </c>
      <c r="E29" s="623">
        <f t="shared" ca="1" si="7"/>
        <v>109.50413223140497</v>
      </c>
      <c r="F29" s="623">
        <f t="shared" ca="1" si="8"/>
        <v>115.21739130434783</v>
      </c>
    </row>
    <row r="30" spans="1:6" x14ac:dyDescent="0.25">
      <c r="A30" s="610" t="s">
        <v>59</v>
      </c>
      <c r="B30" s="617">
        <f ca="1">'по доходам'!B6</f>
        <v>650.6</v>
      </c>
      <c r="C30" s="617">
        <f ca="1">'по доходам'!C6</f>
        <v>807.6</v>
      </c>
      <c r="D30" s="617">
        <f ca="1">'по доходам'!D6</f>
        <v>838</v>
      </c>
      <c r="E30" s="623">
        <f t="shared" ca="1" si="7"/>
        <v>103.76423972263497</v>
      </c>
      <c r="F30" s="623">
        <f t="shared" ca="1" si="8"/>
        <v>128.80418075622501</v>
      </c>
    </row>
    <row r="31" spans="1:6" ht="38.25" x14ac:dyDescent="0.25">
      <c r="A31" s="610" t="s">
        <v>498</v>
      </c>
      <c r="B31" s="617">
        <f ca="1">'по доходам'!B7</f>
        <v>73.599999999999994</v>
      </c>
      <c r="C31" s="617">
        <f ca="1">'по доходам'!C7</f>
        <v>73.8</v>
      </c>
      <c r="D31" s="617">
        <f ca="1">'по доходам'!D7</f>
        <v>73.900000000000006</v>
      </c>
      <c r="E31" s="623">
        <f t="shared" ca="1" si="7"/>
        <v>100.13550135501356</v>
      </c>
      <c r="F31" s="623">
        <f t="shared" ca="1" si="8"/>
        <v>100.4076086956522</v>
      </c>
    </row>
    <row r="32" spans="1:6" ht="25.5" x14ac:dyDescent="0.25">
      <c r="A32" s="610" t="s">
        <v>97</v>
      </c>
      <c r="B32" s="617">
        <f ca="1">'по доходам'!B8</f>
        <v>84.1</v>
      </c>
      <c r="C32" s="617">
        <f ca="1">'по доходам'!C8</f>
        <v>117.1</v>
      </c>
      <c r="D32" s="617">
        <f ca="1">'по доходам'!D8</f>
        <v>128</v>
      </c>
      <c r="E32" s="623">
        <f t="shared" ca="1" si="7"/>
        <v>109.30828351836038</v>
      </c>
      <c r="F32" s="623">
        <f t="shared" ca="1" si="8"/>
        <v>152.19976218787158</v>
      </c>
    </row>
    <row r="33" spans="1:20" ht="25.5" x14ac:dyDescent="0.25">
      <c r="A33" s="610" t="s">
        <v>106</v>
      </c>
      <c r="B33" s="617">
        <f ca="1">'по доходам'!B9</f>
        <v>-0.5</v>
      </c>
      <c r="C33" s="617">
        <f ca="1">'по доходам'!C9</f>
        <v>0</v>
      </c>
      <c r="D33" s="617">
        <f ca="1">'по доходам'!D9</f>
        <v>0.1</v>
      </c>
      <c r="E33" s="623" t="str">
        <f t="shared" ca="1" si="7"/>
        <v>-</v>
      </c>
      <c r="F33" s="623">
        <f t="shared" ca="1" si="8"/>
        <v>-20</v>
      </c>
    </row>
    <row r="34" spans="1:20" x14ac:dyDescent="0.25">
      <c r="A34" s="610" t="s">
        <v>109</v>
      </c>
      <c r="B34" s="617">
        <f ca="1">'по доходам'!B10</f>
        <v>42.6</v>
      </c>
      <c r="C34" s="617">
        <f ca="1">'по доходам'!C10</f>
        <v>45.4</v>
      </c>
      <c r="D34" s="617">
        <f ca="1">'по доходам'!D10</f>
        <v>45.7</v>
      </c>
      <c r="E34" s="623">
        <f t="shared" ca="1" si="7"/>
        <v>100.66079295154185</v>
      </c>
      <c r="F34" s="623">
        <f t="shared" ca="1" si="8"/>
        <v>107.27699530516432</v>
      </c>
    </row>
    <row r="35" spans="1:20" ht="25.5" x14ac:dyDescent="0.25">
      <c r="A35" s="610" t="s">
        <v>112</v>
      </c>
      <c r="B35" s="617">
        <f ca="1">'по доходам'!B11</f>
        <v>11.2</v>
      </c>
      <c r="C35" s="617">
        <f ca="1">'по доходам'!C11</f>
        <v>24.1</v>
      </c>
      <c r="D35" s="617">
        <f ca="1">'по доходам'!D11</f>
        <v>23.6</v>
      </c>
      <c r="E35" s="623">
        <f t="shared" ca="1" si="7"/>
        <v>97.925311203319495</v>
      </c>
      <c r="F35" s="623">
        <f t="shared" ca="1" si="8"/>
        <v>210.71428571428572</v>
      </c>
    </row>
    <row r="36" spans="1:20" x14ac:dyDescent="0.25">
      <c r="A36" s="610" t="s">
        <v>118</v>
      </c>
      <c r="B36" s="617">
        <f ca="1">'по доходам'!B12</f>
        <v>47.1</v>
      </c>
      <c r="C36" s="617">
        <f ca="1">'по доходам'!C12</f>
        <v>48.7</v>
      </c>
      <c r="D36" s="617">
        <f ca="1">'по доходам'!D12</f>
        <v>52.2</v>
      </c>
      <c r="E36" s="623">
        <f t="shared" ca="1" si="7"/>
        <v>107.18685831622176</v>
      </c>
      <c r="F36" s="623">
        <f t="shared" ca="1" si="8"/>
        <v>110.828025477707</v>
      </c>
    </row>
    <row r="37" spans="1:20" x14ac:dyDescent="0.25">
      <c r="A37" s="610" t="s">
        <v>124</v>
      </c>
      <c r="B37" s="617">
        <f ca="1">'по доходам'!B13</f>
        <v>2.2999999999999998</v>
      </c>
      <c r="C37" s="617">
        <f ca="1">'по доходам'!C13</f>
        <v>2.5</v>
      </c>
      <c r="D37" s="617">
        <f ca="1">'по доходам'!D13</f>
        <v>2.8</v>
      </c>
      <c r="E37" s="623">
        <f t="shared" ca="1" si="7"/>
        <v>112</v>
      </c>
      <c r="F37" s="623">
        <f t="shared" ca="1" si="8"/>
        <v>121.73913043478262</v>
      </c>
    </row>
    <row r="38" spans="1:20" x14ac:dyDescent="0.25">
      <c r="A38" s="610" t="s">
        <v>128</v>
      </c>
      <c r="B38" s="617">
        <f ca="1">'по доходам'!B14</f>
        <v>80.2</v>
      </c>
      <c r="C38" s="617">
        <f ca="1">'по доходам'!C14</f>
        <v>90.8</v>
      </c>
      <c r="D38" s="617">
        <f ca="1">'по доходам'!D14</f>
        <v>93.5</v>
      </c>
      <c r="E38" s="623">
        <f t="shared" ca="1" si="7"/>
        <v>102.97356828193833</v>
      </c>
      <c r="F38" s="623">
        <f t="shared" ca="1" si="8"/>
        <v>116.58354114713217</v>
      </c>
    </row>
    <row r="39" spans="1:20" x14ac:dyDescent="0.25">
      <c r="A39" s="610" t="s">
        <v>499</v>
      </c>
      <c r="B39" s="617">
        <f ca="1">'по доходам'!B15</f>
        <v>8.5</v>
      </c>
      <c r="C39" s="617">
        <f ca="1">'по доходам'!C15</f>
        <v>12.4</v>
      </c>
      <c r="D39" s="617">
        <f ca="1">'по доходам'!D15</f>
        <v>17.8</v>
      </c>
      <c r="E39" s="623">
        <f t="shared" ca="1" si="7"/>
        <v>143.54838709677418</v>
      </c>
      <c r="F39" s="623">
        <f t="shared" ca="1" si="8"/>
        <v>209.41176470588235</v>
      </c>
    </row>
    <row r="40" spans="1:20" ht="38.25" x14ac:dyDescent="0.25">
      <c r="A40" s="610" t="s">
        <v>500</v>
      </c>
      <c r="B40" s="617">
        <f ca="1">'по доходам'!B16</f>
        <v>64.3</v>
      </c>
      <c r="C40" s="617">
        <f ca="1">'по доходам'!C16</f>
        <v>65.5</v>
      </c>
      <c r="D40" s="617">
        <f ca="1">'по доходам'!D16</f>
        <v>75.7</v>
      </c>
      <c r="E40" s="623">
        <f t="shared" ca="1" si="7"/>
        <v>115.57251908396947</v>
      </c>
      <c r="F40" s="623">
        <f t="shared" ca="1" si="8"/>
        <v>117.7293934681182</v>
      </c>
    </row>
    <row r="41" spans="1:20" ht="25.5" x14ac:dyDescent="0.25">
      <c r="A41" s="610" t="s">
        <v>194</v>
      </c>
      <c r="B41" s="617">
        <f ca="1">'по доходам'!B17</f>
        <v>0.6</v>
      </c>
      <c r="C41" s="617">
        <f ca="1">'по доходам'!C17</f>
        <v>0.5</v>
      </c>
      <c r="D41" s="617">
        <f ca="1">'по доходам'!D17</f>
        <v>0.5</v>
      </c>
      <c r="E41" s="623">
        <f t="shared" ca="1" si="7"/>
        <v>100</v>
      </c>
      <c r="F41" s="623">
        <f t="shared" ca="1" si="8"/>
        <v>83.333333333333343</v>
      </c>
    </row>
    <row r="42" spans="1:20" ht="25.5" x14ac:dyDescent="0.25">
      <c r="A42" s="610" t="s">
        <v>501</v>
      </c>
      <c r="B42" s="617">
        <f ca="1">'по доходам'!B18</f>
        <v>7.7</v>
      </c>
      <c r="C42" s="617">
        <f ca="1">'по доходам'!C18</f>
        <v>15.8</v>
      </c>
      <c r="D42" s="617">
        <f ca="1">'по доходам'!D18</f>
        <v>16.600000000000001</v>
      </c>
      <c r="E42" s="623">
        <f t="shared" ca="1" si="7"/>
        <v>105.06329113924052</v>
      </c>
      <c r="F42" s="623">
        <f t="shared" ca="1" si="8"/>
        <v>215.58441558441561</v>
      </c>
    </row>
    <row r="43" spans="1:20" ht="25.5" x14ac:dyDescent="0.25">
      <c r="A43" s="610" t="s">
        <v>502</v>
      </c>
      <c r="B43" s="617">
        <f ca="1">'по доходам'!B19</f>
        <v>67.2</v>
      </c>
      <c r="C43" s="617">
        <f ca="1">'по доходам'!C19</f>
        <v>55.3</v>
      </c>
      <c r="D43" s="617">
        <f ca="1">'по доходам'!D19</f>
        <v>61</v>
      </c>
      <c r="E43" s="623">
        <f t="shared" ca="1" si="7"/>
        <v>110.30741410488247</v>
      </c>
      <c r="F43" s="623">
        <f t="shared" ca="1" si="8"/>
        <v>90.773809523809518</v>
      </c>
    </row>
    <row r="44" spans="1:20" x14ac:dyDescent="0.25">
      <c r="A44" s="610" t="s">
        <v>503</v>
      </c>
      <c r="B44" s="617">
        <f ca="1">'по доходам'!B20</f>
        <v>5.6</v>
      </c>
      <c r="C44" s="617">
        <f ca="1">'по доходам'!C20</f>
        <v>12.2</v>
      </c>
      <c r="D44" s="617">
        <f ca="1">'по доходам'!D20</f>
        <v>18.600000000000001</v>
      </c>
      <c r="E44" s="623">
        <f t="shared" ca="1" si="7"/>
        <v>152.45901639344265</v>
      </c>
      <c r="F44" s="623">
        <f t="shared" ca="1" si="8"/>
        <v>332.14285714285722</v>
      </c>
    </row>
    <row r="45" spans="1:20" x14ac:dyDescent="0.25">
      <c r="A45" s="610" t="s">
        <v>504</v>
      </c>
      <c r="B45" s="617">
        <f ca="1">'по доходам'!B21</f>
        <v>0.1</v>
      </c>
      <c r="C45" s="617">
        <f ca="1">'по доходам'!C21</f>
        <v>0</v>
      </c>
      <c r="D45" s="617">
        <f ca="1">'по доходам'!D21</f>
        <v>0</v>
      </c>
      <c r="E45" s="623" t="str">
        <f t="shared" ca="1" si="7"/>
        <v>-</v>
      </c>
      <c r="F45" s="623">
        <f t="shared" ca="1" si="8"/>
        <v>0</v>
      </c>
    </row>
    <row r="46" spans="1:20" ht="21.75" customHeight="1" x14ac:dyDescent="0.25"/>
    <row r="47" spans="1:20" s="12" customFormat="1" ht="18.75" x14ac:dyDescent="0.25">
      <c r="A47" s="731" t="s">
        <v>1384</v>
      </c>
      <c r="B47" s="731"/>
      <c r="C47" s="731"/>
      <c r="D47" s="731"/>
      <c r="E47" s="731"/>
      <c r="F47" s="731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</row>
    <row r="48" spans="1:20" s="12" customFormat="1" x14ac:dyDescent="0.25">
      <c r="A48" s="624"/>
      <c r="B48" s="624"/>
      <c r="C48" s="624"/>
      <c r="D48" s="624"/>
      <c r="E48" s="624"/>
      <c r="F48" s="624" t="s">
        <v>1115</v>
      </c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</row>
    <row r="49" spans="1:20" s="12" customFormat="1" ht="60" x14ac:dyDescent="0.25">
      <c r="A49" s="625" t="str">
        <f t="shared" ref="A49:F49" si="9">A133</f>
        <v xml:space="preserve">Наименование показателя </v>
      </c>
      <c r="B49" s="625" t="str">
        <f t="shared" si="9"/>
        <v>факт за соответствующий период 2023 года</v>
      </c>
      <c r="C49" s="625" t="str">
        <f t="shared" si="9"/>
        <v>План на 2024 год</v>
      </c>
      <c r="D49" s="625" t="str">
        <f t="shared" si="9"/>
        <v>факт за отчетный период 2024 года</v>
      </c>
      <c r="E49" s="625" t="str">
        <f t="shared" si="9"/>
        <v>% исполнения плана</v>
      </c>
      <c r="F49" s="625" t="str">
        <f t="shared" si="9"/>
        <v>Динамика, %</v>
      </c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</row>
    <row r="50" spans="1:20" s="13" customFormat="1" ht="21" customHeight="1" x14ac:dyDescent="0.25">
      <c r="A50" s="626" t="s">
        <v>515</v>
      </c>
      <c r="B50" s="627">
        <f ca="1">SUM(B51:B63)</f>
        <v>3440.2999999999997</v>
      </c>
      <c r="C50" s="627">
        <f ca="1">SUM(C51:C63)</f>
        <v>4483.9000000000005</v>
      </c>
      <c r="D50" s="627">
        <f ca="1">SUM(D51:D63)</f>
        <v>4239.7</v>
      </c>
      <c r="E50" s="628">
        <f ca="1">IFERROR(D50*100/C50,"-")</f>
        <v>94.553848212493577</v>
      </c>
      <c r="F50" s="628">
        <f ca="1">D50/B50*100</f>
        <v>123.23634566752899</v>
      </c>
      <c r="G50" s="195"/>
      <c r="H50" s="195"/>
      <c r="I50" s="195"/>
      <c r="J50" s="195"/>
      <c r="K50" s="195"/>
      <c r="L50" s="195"/>
      <c r="M50" s="195"/>
      <c r="N50" s="195"/>
      <c r="O50" s="195"/>
      <c r="P50" s="195"/>
      <c r="Q50" s="195"/>
      <c r="R50" s="195"/>
      <c r="S50" s="195"/>
      <c r="T50" s="195"/>
    </row>
    <row r="51" spans="1:20" s="13" customFormat="1" ht="21" customHeight="1" x14ac:dyDescent="0.25">
      <c r="A51" s="629" t="s">
        <v>48</v>
      </c>
      <c r="B51" s="630"/>
      <c r="C51" s="630"/>
      <c r="D51" s="630"/>
      <c r="E51" s="630"/>
      <c r="F51" s="631"/>
      <c r="G51" s="195"/>
      <c r="H51" s="195"/>
      <c r="I51" s="195"/>
      <c r="J51" s="195"/>
      <c r="K51" s="195"/>
      <c r="L51" s="195"/>
      <c r="M51" s="195"/>
      <c r="N51" s="195"/>
      <c r="O51" s="195"/>
      <c r="P51" s="195"/>
      <c r="Q51" s="195"/>
      <c r="R51" s="195"/>
      <c r="S51" s="195"/>
      <c r="T51" s="195"/>
    </row>
    <row r="52" spans="1:20" s="13" customFormat="1" ht="21" customHeight="1" x14ac:dyDescent="0.25">
      <c r="A52" s="632" t="s">
        <v>518</v>
      </c>
      <c r="B52" s="627">
        <f ca="1">'по расходам'!B6</f>
        <v>311.8</v>
      </c>
      <c r="C52" s="627">
        <f ca="1">'по расходам'!C6</f>
        <v>412.3</v>
      </c>
      <c r="D52" s="627">
        <f ca="1">'по расходам'!D6</f>
        <v>374.8</v>
      </c>
      <c r="E52" s="628">
        <f t="shared" ref="E52:E63" ca="1" si="10">IFERROR(D52*100/C52,"-")</f>
        <v>90.904681057482406</v>
      </c>
      <c r="F52" s="628">
        <f t="shared" ref="F52:F63" ca="1" si="11">D52/B52*100</f>
        <v>120.20525978191148</v>
      </c>
      <c r="G52" s="633"/>
      <c r="H52" s="195"/>
      <c r="I52" s="195"/>
      <c r="J52" s="195"/>
      <c r="K52" s="195"/>
      <c r="L52" s="195"/>
      <c r="M52" s="195"/>
      <c r="N52" s="195"/>
      <c r="O52" s="195"/>
      <c r="P52" s="195"/>
      <c r="Q52" s="195"/>
      <c r="R52" s="195"/>
      <c r="S52" s="195"/>
      <c r="T52" s="195"/>
    </row>
    <row r="53" spans="1:20" s="13" customFormat="1" ht="21" customHeight="1" x14ac:dyDescent="0.25">
      <c r="A53" s="632" t="s">
        <v>637</v>
      </c>
      <c r="B53" s="627">
        <f ca="1">'по расходам'!B7</f>
        <v>5.3</v>
      </c>
      <c r="C53" s="627">
        <f ca="1">'по расходам'!C7</f>
        <v>8.6</v>
      </c>
      <c r="D53" s="627">
        <f ca="1">'по расходам'!D7</f>
        <v>7.5</v>
      </c>
      <c r="E53" s="628">
        <f t="shared" ca="1" si="10"/>
        <v>87.209302325581405</v>
      </c>
      <c r="F53" s="628">
        <f t="shared" ca="1" si="11"/>
        <v>141.50943396226415</v>
      </c>
      <c r="G53" s="633"/>
      <c r="H53" s="195"/>
      <c r="I53" s="195"/>
      <c r="J53" s="195"/>
      <c r="K53" s="195"/>
      <c r="L53" s="195"/>
      <c r="M53" s="195"/>
      <c r="N53" s="195"/>
      <c r="O53" s="195"/>
      <c r="P53" s="195"/>
      <c r="Q53" s="195"/>
      <c r="R53" s="195"/>
      <c r="S53" s="195"/>
      <c r="T53" s="195"/>
    </row>
    <row r="54" spans="1:20" s="13" customFormat="1" ht="29.25" customHeight="1" x14ac:dyDescent="0.25">
      <c r="A54" s="632" t="s">
        <v>650</v>
      </c>
      <c r="B54" s="627">
        <f ca="1">'по расходам'!B8</f>
        <v>41.8</v>
      </c>
      <c r="C54" s="627">
        <f ca="1">'по расходам'!C8</f>
        <v>51.5</v>
      </c>
      <c r="D54" s="627">
        <f ca="1">'по расходам'!D8</f>
        <v>47.3</v>
      </c>
      <c r="E54" s="628">
        <f t="shared" ca="1" si="10"/>
        <v>91.84466019417475</v>
      </c>
      <c r="F54" s="628">
        <f t="shared" ca="1" si="11"/>
        <v>113.1578947368421</v>
      </c>
      <c r="G54" s="633"/>
      <c r="H54" s="195"/>
      <c r="I54" s="195"/>
      <c r="J54" s="195"/>
      <c r="K54" s="195"/>
      <c r="L54" s="195"/>
      <c r="M54" s="195"/>
      <c r="N54" s="195"/>
      <c r="O54" s="195"/>
      <c r="P54" s="195"/>
      <c r="Q54" s="195"/>
      <c r="R54" s="195"/>
      <c r="S54" s="195"/>
      <c r="T54" s="195"/>
    </row>
    <row r="55" spans="1:20" s="13" customFormat="1" ht="21" customHeight="1" x14ac:dyDescent="0.25">
      <c r="A55" s="632" t="s">
        <v>678</v>
      </c>
      <c r="B55" s="627">
        <f ca="1">'по расходам'!B9</f>
        <v>103.8</v>
      </c>
      <c r="C55" s="627">
        <f ca="1">'по расходам'!C9</f>
        <v>148.19999999999999</v>
      </c>
      <c r="D55" s="627">
        <f ca="1">'по расходам'!D9</f>
        <v>135.80000000000001</v>
      </c>
      <c r="E55" s="628">
        <f t="shared" ca="1" si="10"/>
        <v>91.632928475033751</v>
      </c>
      <c r="F55" s="628">
        <f t="shared" ca="1" si="11"/>
        <v>130.82851637764935</v>
      </c>
      <c r="G55" s="633"/>
      <c r="H55" s="195"/>
      <c r="I55" s="195"/>
      <c r="J55" s="195"/>
      <c r="K55" s="195"/>
      <c r="L55" s="195"/>
      <c r="M55" s="195"/>
      <c r="N55" s="195"/>
      <c r="O55" s="195"/>
      <c r="P55" s="195"/>
      <c r="Q55" s="195"/>
      <c r="R55" s="195"/>
      <c r="S55" s="195"/>
      <c r="T55" s="195"/>
    </row>
    <row r="56" spans="1:20" s="13" customFormat="1" ht="21" customHeight="1" x14ac:dyDescent="0.25">
      <c r="A56" s="632" t="s">
        <v>715</v>
      </c>
      <c r="B56" s="627">
        <f ca="1">'по расходам'!B10</f>
        <v>319.89999999999998</v>
      </c>
      <c r="C56" s="627">
        <f ca="1">'по расходам'!C10</f>
        <v>518.20000000000005</v>
      </c>
      <c r="D56" s="627">
        <f ca="1">'по расходам'!D10</f>
        <v>490.9</v>
      </c>
      <c r="E56" s="628">
        <f t="shared" ca="1" si="10"/>
        <v>94.731763797761474</v>
      </c>
      <c r="F56" s="628">
        <f t="shared" ca="1" si="11"/>
        <v>153.45420443888716</v>
      </c>
      <c r="G56" s="633"/>
      <c r="H56" s="195"/>
      <c r="I56" s="195"/>
      <c r="J56" s="195"/>
      <c r="K56" s="195"/>
      <c r="L56" s="195"/>
      <c r="M56" s="195"/>
      <c r="N56" s="195"/>
      <c r="O56" s="195"/>
      <c r="P56" s="195"/>
      <c r="Q56" s="195"/>
      <c r="R56" s="195"/>
      <c r="S56" s="195"/>
      <c r="T56" s="195"/>
    </row>
    <row r="57" spans="1:20" s="13" customFormat="1" ht="21" customHeight="1" x14ac:dyDescent="0.25">
      <c r="A57" s="632" t="s">
        <v>758</v>
      </c>
      <c r="B57" s="627">
        <f ca="1">'по расходам'!B11</f>
        <v>2025.8</v>
      </c>
      <c r="C57" s="627">
        <f ca="1">'по расходам'!C11</f>
        <v>2475</v>
      </c>
      <c r="D57" s="627">
        <f ca="1">'по расходам'!D11</f>
        <v>2382.6999999999998</v>
      </c>
      <c r="E57" s="628">
        <f t="shared" ca="1" si="10"/>
        <v>96.270707070707061</v>
      </c>
      <c r="F57" s="628">
        <f t="shared" ca="1" si="11"/>
        <v>117.61773126666009</v>
      </c>
      <c r="G57" s="633"/>
      <c r="H57" s="195"/>
      <c r="I57" s="195"/>
      <c r="J57" s="195"/>
      <c r="K57" s="195"/>
      <c r="L57" s="195"/>
      <c r="M57" s="195"/>
      <c r="N57" s="195"/>
      <c r="O57" s="195"/>
      <c r="P57" s="195"/>
      <c r="Q57" s="195"/>
      <c r="R57" s="195"/>
      <c r="S57" s="195"/>
      <c r="T57" s="195"/>
    </row>
    <row r="58" spans="1:20" s="13" customFormat="1" ht="21" customHeight="1" x14ac:dyDescent="0.25">
      <c r="A58" s="632" t="s">
        <v>846</v>
      </c>
      <c r="B58" s="627">
        <f ca="1">'по расходам'!B12</f>
        <v>209.5</v>
      </c>
      <c r="C58" s="627">
        <f ca="1">'по расходам'!C12</f>
        <v>262.3</v>
      </c>
      <c r="D58" s="627">
        <f ca="1">'по расходам'!D12</f>
        <v>259.7</v>
      </c>
      <c r="E58" s="628">
        <f t="shared" ca="1" si="10"/>
        <v>99.00876858558901</v>
      </c>
      <c r="F58" s="628">
        <f t="shared" ca="1" si="11"/>
        <v>123.9618138424821</v>
      </c>
      <c r="G58" s="633"/>
      <c r="H58" s="195"/>
      <c r="I58" s="195"/>
      <c r="J58" s="195"/>
      <c r="K58" s="195"/>
      <c r="L58" s="195"/>
      <c r="M58" s="195"/>
      <c r="N58" s="195"/>
      <c r="O58" s="195"/>
      <c r="P58" s="195"/>
      <c r="Q58" s="195"/>
      <c r="R58" s="195"/>
      <c r="S58" s="195"/>
      <c r="T58" s="195"/>
    </row>
    <row r="59" spans="1:20" s="13" customFormat="1" ht="21" customHeight="1" x14ac:dyDescent="0.25">
      <c r="A59" s="632" t="s">
        <v>888</v>
      </c>
      <c r="B59" s="627">
        <f ca="1">'по расходам'!B13</f>
        <v>24</v>
      </c>
      <c r="C59" s="627">
        <f ca="1">'по расходам'!C13</f>
        <v>65.8</v>
      </c>
      <c r="D59" s="627">
        <f ca="1">'по расходам'!D13</f>
        <v>49.6</v>
      </c>
      <c r="E59" s="628">
        <f t="shared" ca="1" si="10"/>
        <v>75.379939209726444</v>
      </c>
      <c r="F59" s="628">
        <f t="shared" ca="1" si="11"/>
        <v>206.66666666666669</v>
      </c>
      <c r="G59" s="633"/>
      <c r="H59" s="195"/>
      <c r="I59" s="195"/>
      <c r="J59" s="195"/>
      <c r="K59" s="195"/>
      <c r="L59" s="195"/>
      <c r="M59" s="195"/>
      <c r="N59" s="195"/>
      <c r="O59" s="195"/>
      <c r="P59" s="195"/>
      <c r="Q59" s="195"/>
      <c r="R59" s="195"/>
      <c r="S59" s="195"/>
      <c r="T59" s="195"/>
    </row>
    <row r="60" spans="1:20" s="13" customFormat="1" ht="21" customHeight="1" x14ac:dyDescent="0.25">
      <c r="A60" s="632" t="s">
        <v>895</v>
      </c>
      <c r="B60" s="627">
        <f ca="1">'по расходам'!B14</f>
        <v>217</v>
      </c>
      <c r="C60" s="627">
        <f ca="1">'по расходам'!C14</f>
        <v>284.8</v>
      </c>
      <c r="D60" s="627">
        <f ca="1">'по расходам'!D14</f>
        <v>257</v>
      </c>
      <c r="E60" s="628">
        <f t="shared" ca="1" si="10"/>
        <v>90.238764044943821</v>
      </c>
      <c r="F60" s="628">
        <f t="shared" ca="1" si="11"/>
        <v>118.43317972350232</v>
      </c>
      <c r="G60" s="633"/>
      <c r="H60" s="195"/>
      <c r="I60" s="195"/>
      <c r="J60" s="195"/>
      <c r="K60" s="195"/>
      <c r="L60" s="195"/>
      <c r="M60" s="195"/>
      <c r="N60" s="195"/>
      <c r="O60" s="195"/>
      <c r="P60" s="195"/>
      <c r="Q60" s="195"/>
      <c r="R60" s="195"/>
      <c r="S60" s="195"/>
      <c r="T60" s="195"/>
    </row>
    <row r="61" spans="1:20" s="13" customFormat="1" ht="21" customHeight="1" x14ac:dyDescent="0.25">
      <c r="A61" s="632" t="s">
        <v>946</v>
      </c>
      <c r="B61" s="627">
        <f ca="1">'по расходам'!B15</f>
        <v>152.19999999999999</v>
      </c>
      <c r="C61" s="627">
        <f ca="1">'по расходам'!C15</f>
        <v>212.9</v>
      </c>
      <c r="D61" s="627">
        <f ca="1">'по расходам'!D15</f>
        <v>190.2</v>
      </c>
      <c r="E61" s="628">
        <f t="shared" ca="1" si="10"/>
        <v>89.337717238139973</v>
      </c>
      <c r="F61" s="628">
        <f t="shared" ca="1" si="11"/>
        <v>124.96714848883047</v>
      </c>
      <c r="G61" s="633"/>
      <c r="H61" s="195"/>
      <c r="I61" s="195"/>
      <c r="J61" s="195"/>
      <c r="K61" s="195"/>
      <c r="L61" s="195"/>
      <c r="M61" s="195"/>
      <c r="N61" s="195"/>
      <c r="O61" s="195"/>
      <c r="P61" s="195"/>
      <c r="Q61" s="195"/>
      <c r="R61" s="195"/>
      <c r="S61" s="195"/>
      <c r="T61" s="195"/>
    </row>
    <row r="62" spans="1:20" s="13" customFormat="1" ht="29.25" customHeight="1" x14ac:dyDescent="0.25">
      <c r="A62" s="632" t="s">
        <v>989</v>
      </c>
      <c r="B62" s="627">
        <f ca="1">'по расходам'!B16</f>
        <v>0.6</v>
      </c>
      <c r="C62" s="627">
        <f ca="1">'по расходам'!C16</f>
        <v>1.3</v>
      </c>
      <c r="D62" s="627">
        <f ca="1">'по расходам'!D16</f>
        <v>1.2</v>
      </c>
      <c r="E62" s="628">
        <f t="shared" ca="1" si="10"/>
        <v>92.307692307692307</v>
      </c>
      <c r="F62" s="628">
        <f t="shared" ca="1" si="11"/>
        <v>200</v>
      </c>
      <c r="G62" s="633"/>
      <c r="H62" s="195"/>
      <c r="I62" s="195"/>
      <c r="J62" s="195"/>
      <c r="K62" s="195"/>
      <c r="L62" s="195"/>
      <c r="M62" s="195"/>
      <c r="N62" s="195"/>
      <c r="O62" s="195"/>
      <c r="P62" s="195"/>
      <c r="Q62" s="195"/>
      <c r="R62" s="195"/>
      <c r="S62" s="195"/>
      <c r="T62" s="195"/>
    </row>
    <row r="63" spans="1:20" s="13" customFormat="1" ht="21" customHeight="1" x14ac:dyDescent="0.25">
      <c r="A63" s="632" t="s">
        <v>561</v>
      </c>
      <c r="B63" s="627">
        <f ca="1">'по расходам'!B17</f>
        <v>28.6</v>
      </c>
      <c r="C63" s="627">
        <f ca="1">'по расходам'!C17</f>
        <v>43</v>
      </c>
      <c r="D63" s="627">
        <f ca="1">'по расходам'!D17</f>
        <v>43</v>
      </c>
      <c r="E63" s="628">
        <f t="shared" ca="1" si="10"/>
        <v>100</v>
      </c>
      <c r="F63" s="628">
        <f t="shared" ca="1" si="11"/>
        <v>150.34965034965035</v>
      </c>
      <c r="G63" s="633"/>
      <c r="H63" s="195"/>
      <c r="I63" s="195"/>
      <c r="J63" s="195"/>
      <c r="K63" s="195"/>
      <c r="L63" s="195"/>
      <c r="M63" s="195"/>
      <c r="N63" s="195"/>
      <c r="O63" s="195"/>
      <c r="P63" s="195"/>
      <c r="Q63" s="195"/>
      <c r="R63" s="195"/>
      <c r="S63" s="195"/>
      <c r="T63" s="195"/>
    </row>
    <row r="64" spans="1:20" s="12" customFormat="1" x14ac:dyDescent="0.25">
      <c r="A64" s="200"/>
      <c r="B64" s="200"/>
      <c r="C64" s="200"/>
      <c r="D64" s="200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</row>
    <row r="65" spans="1:20" s="12" customFormat="1" x14ac:dyDescent="0.25">
      <c r="A65" s="200"/>
      <c r="B65" s="200"/>
      <c r="C65" s="200"/>
      <c r="D65" s="200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</row>
    <row r="66" spans="1:20" s="12" customFormat="1" x14ac:dyDescent="0.25">
      <c r="A66" s="200"/>
      <c r="B66" s="200"/>
      <c r="C66" s="200"/>
      <c r="D66" s="200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</row>
    <row r="67" spans="1:20" s="12" customFormat="1" x14ac:dyDescent="0.25">
      <c r="A67" s="200"/>
      <c r="B67" s="200"/>
      <c r="C67" s="200"/>
      <c r="D67" s="200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</row>
    <row r="68" spans="1:20" s="12" customFormat="1" x14ac:dyDescent="0.25">
      <c r="A68" s="200"/>
      <c r="B68" s="200"/>
      <c r="C68" s="200"/>
      <c r="D68" s="200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</row>
    <row r="69" spans="1:20" s="12" customFormat="1" x14ac:dyDescent="0.25">
      <c r="A69" s="200"/>
      <c r="B69" s="200"/>
      <c r="C69" s="200"/>
      <c r="D69" s="200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</row>
    <row r="70" spans="1:20" s="12" customFormat="1" x14ac:dyDescent="0.25">
      <c r="A70" s="200"/>
      <c r="B70" s="200"/>
      <c r="C70" s="200"/>
      <c r="D70" s="200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</row>
    <row r="71" spans="1:20" s="12" customFormat="1" x14ac:dyDescent="0.25">
      <c r="A71" s="200"/>
      <c r="B71" s="200"/>
      <c r="C71" s="200"/>
      <c r="D71" s="200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</row>
    <row r="72" spans="1:20" s="12" customFormat="1" x14ac:dyDescent="0.25">
      <c r="A72" s="200"/>
      <c r="B72" s="200"/>
      <c r="C72" s="200"/>
      <c r="D72" s="200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</row>
    <row r="73" spans="1:20" s="12" customFormat="1" x14ac:dyDescent="0.25">
      <c r="A73" s="200"/>
      <c r="B73" s="200"/>
      <c r="C73" s="200"/>
      <c r="D73" s="200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</row>
    <row r="74" spans="1:20" s="12" customFormat="1" x14ac:dyDescent="0.25">
      <c r="A74" s="200"/>
      <c r="B74" s="200"/>
      <c r="C74" s="200"/>
      <c r="D74" s="200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</row>
    <row r="75" spans="1:20" s="12" customFormat="1" x14ac:dyDescent="0.25">
      <c r="A75" s="200"/>
      <c r="B75" s="200"/>
      <c r="C75" s="200"/>
      <c r="D75" s="200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  <c r="Q75" s="200"/>
      <c r="R75" s="200"/>
      <c r="S75" s="200"/>
      <c r="T75" s="200"/>
    </row>
    <row r="76" spans="1:20" s="12" customFormat="1" x14ac:dyDescent="0.25">
      <c r="A76" s="200"/>
      <c r="B76" s="200"/>
      <c r="C76" s="200"/>
      <c r="D76" s="200"/>
      <c r="E76" s="200"/>
      <c r="F76" s="200"/>
      <c r="G76" s="200"/>
      <c r="H76" s="200"/>
      <c r="I76" s="200"/>
      <c r="J76" s="200"/>
      <c r="K76" s="200"/>
      <c r="L76" s="200"/>
      <c r="M76" s="200"/>
      <c r="N76" s="200"/>
      <c r="O76" s="200"/>
      <c r="P76" s="200"/>
      <c r="Q76" s="200"/>
      <c r="R76" s="200"/>
      <c r="S76" s="200"/>
      <c r="T76" s="200"/>
    </row>
    <row r="77" spans="1:20" s="12" customFormat="1" x14ac:dyDescent="0.25">
      <c r="A77" s="200"/>
      <c r="B77" s="200"/>
      <c r="C77" s="200"/>
      <c r="D77" s="200"/>
      <c r="E77" s="200"/>
      <c r="F77" s="200"/>
      <c r="G77" s="200"/>
      <c r="H77" s="200"/>
      <c r="I77" s="200"/>
      <c r="J77" s="200"/>
      <c r="K77" s="200"/>
      <c r="L77" s="200"/>
      <c r="M77" s="200"/>
      <c r="N77" s="200"/>
      <c r="O77" s="200"/>
      <c r="P77" s="200"/>
      <c r="Q77" s="200"/>
      <c r="R77" s="200"/>
      <c r="S77" s="200"/>
      <c r="T77" s="200"/>
    </row>
    <row r="78" spans="1:20" s="12" customFormat="1" x14ac:dyDescent="0.25">
      <c r="A78" s="200"/>
      <c r="B78" s="200"/>
      <c r="C78" s="200"/>
      <c r="D78" s="200"/>
      <c r="E78" s="200"/>
      <c r="F78" s="200"/>
      <c r="G78" s="200"/>
      <c r="H78" s="200"/>
      <c r="I78" s="200"/>
      <c r="J78" s="200"/>
      <c r="K78" s="200"/>
      <c r="L78" s="200"/>
      <c r="M78" s="200"/>
      <c r="N78" s="200"/>
      <c r="O78" s="200"/>
      <c r="P78" s="200"/>
      <c r="Q78" s="200"/>
      <c r="R78" s="200"/>
      <c r="S78" s="200"/>
      <c r="T78" s="200"/>
    </row>
    <row r="79" spans="1:20" s="12" customFormat="1" x14ac:dyDescent="0.25">
      <c r="A79" s="200"/>
      <c r="B79" s="200"/>
      <c r="C79" s="200"/>
      <c r="D79" s="200"/>
      <c r="E79" s="200"/>
      <c r="F79" s="200"/>
      <c r="G79" s="200"/>
      <c r="H79" s="200"/>
      <c r="I79" s="200"/>
      <c r="J79" s="200"/>
      <c r="K79" s="200"/>
      <c r="L79" s="200"/>
      <c r="M79" s="200"/>
      <c r="N79" s="200"/>
      <c r="O79" s="200"/>
      <c r="P79" s="200"/>
      <c r="Q79" s="200"/>
      <c r="R79" s="200"/>
      <c r="S79" s="200"/>
      <c r="T79" s="200"/>
    </row>
    <row r="80" spans="1:20" s="12" customFormat="1" x14ac:dyDescent="0.25">
      <c r="A80" s="200"/>
      <c r="B80" s="200"/>
      <c r="C80" s="200"/>
      <c r="D80" s="200"/>
      <c r="E80" s="200"/>
      <c r="F80" s="200"/>
      <c r="G80" s="200"/>
      <c r="H80" s="200"/>
      <c r="I80" s="200"/>
      <c r="J80" s="200"/>
      <c r="K80" s="200"/>
      <c r="L80" s="200"/>
      <c r="M80" s="200"/>
      <c r="N80" s="200"/>
      <c r="O80" s="200"/>
      <c r="P80" s="200"/>
      <c r="Q80" s="200"/>
      <c r="R80" s="200"/>
      <c r="S80" s="200"/>
      <c r="T80" s="200"/>
    </row>
    <row r="81" spans="1:20" s="12" customFormat="1" x14ac:dyDescent="0.25">
      <c r="A81" s="200"/>
      <c r="B81" s="200"/>
      <c r="C81" s="200"/>
      <c r="D81" s="200"/>
      <c r="E81" s="200"/>
      <c r="F81" s="200"/>
      <c r="G81" s="200"/>
      <c r="H81" s="200"/>
      <c r="I81" s="200"/>
      <c r="J81" s="200"/>
      <c r="K81" s="200"/>
      <c r="L81" s="200"/>
      <c r="M81" s="200"/>
      <c r="N81" s="200"/>
      <c r="O81" s="200"/>
      <c r="P81" s="200"/>
      <c r="Q81" s="200"/>
      <c r="R81" s="200"/>
      <c r="S81" s="200"/>
      <c r="T81" s="200"/>
    </row>
    <row r="82" spans="1:20" s="12" customFormat="1" x14ac:dyDescent="0.25">
      <c r="A82" s="200"/>
      <c r="B82" s="200"/>
      <c r="C82" s="200"/>
      <c r="D82" s="200"/>
      <c r="E82" s="200"/>
      <c r="F82" s="200"/>
      <c r="G82" s="200"/>
      <c r="H82" s="200"/>
      <c r="I82" s="200"/>
      <c r="J82" s="200"/>
      <c r="K82" s="200"/>
      <c r="L82" s="200"/>
      <c r="M82" s="200"/>
      <c r="N82" s="200"/>
      <c r="O82" s="200"/>
      <c r="P82" s="200"/>
      <c r="Q82" s="200"/>
      <c r="R82" s="200"/>
      <c r="S82" s="200"/>
      <c r="T82" s="200"/>
    </row>
    <row r="83" spans="1:20" s="12" customFormat="1" x14ac:dyDescent="0.25">
      <c r="A83" s="200"/>
      <c r="B83" s="200"/>
      <c r="C83" s="200"/>
      <c r="D83" s="200"/>
      <c r="E83" s="200"/>
      <c r="F83" s="200"/>
      <c r="G83" s="200"/>
      <c r="H83" s="200"/>
      <c r="I83" s="200"/>
      <c r="J83" s="200"/>
      <c r="K83" s="200"/>
      <c r="L83" s="200"/>
      <c r="M83" s="200"/>
      <c r="N83" s="200"/>
      <c r="O83" s="200"/>
      <c r="P83" s="200"/>
      <c r="Q83" s="200"/>
      <c r="R83" s="200"/>
      <c r="S83" s="200"/>
      <c r="T83" s="200"/>
    </row>
    <row r="84" spans="1:20" s="12" customFormat="1" x14ac:dyDescent="0.25">
      <c r="A84" s="200"/>
      <c r="B84" s="200"/>
      <c r="C84" s="200"/>
      <c r="D84" s="200"/>
      <c r="E84" s="200"/>
      <c r="F84" s="200"/>
      <c r="G84" s="200"/>
      <c r="H84" s="200"/>
      <c r="I84" s="200"/>
      <c r="J84" s="200"/>
      <c r="K84" s="200"/>
      <c r="L84" s="200"/>
      <c r="M84" s="200"/>
      <c r="N84" s="200"/>
      <c r="O84" s="200"/>
      <c r="P84" s="200"/>
      <c r="Q84" s="200"/>
      <c r="R84" s="200"/>
      <c r="S84" s="200"/>
      <c r="T84" s="200"/>
    </row>
    <row r="85" spans="1:20" s="12" customFormat="1" x14ac:dyDescent="0.25">
      <c r="A85" s="200"/>
      <c r="B85" s="200"/>
      <c r="C85" s="200"/>
      <c r="D85" s="200"/>
      <c r="E85" s="200"/>
      <c r="F85" s="200"/>
      <c r="G85" s="200"/>
      <c r="H85" s="200"/>
      <c r="I85" s="200"/>
      <c r="J85" s="200"/>
      <c r="K85" s="200"/>
      <c r="L85" s="200"/>
      <c r="M85" s="200"/>
      <c r="N85" s="200"/>
      <c r="O85" s="200"/>
      <c r="P85" s="200"/>
      <c r="Q85" s="200"/>
      <c r="R85" s="200"/>
      <c r="S85" s="200"/>
      <c r="T85" s="200"/>
    </row>
    <row r="86" spans="1:20" s="12" customFormat="1" x14ac:dyDescent="0.25">
      <c r="A86" s="200"/>
      <c r="B86" s="200"/>
      <c r="C86" s="200"/>
      <c r="D86" s="200"/>
      <c r="E86" s="200"/>
      <c r="F86" s="200"/>
      <c r="G86" s="200"/>
      <c r="H86" s="200"/>
      <c r="I86" s="200"/>
      <c r="J86" s="200"/>
      <c r="K86" s="200"/>
      <c r="L86" s="200"/>
      <c r="M86" s="200"/>
      <c r="N86" s="200"/>
      <c r="O86" s="200"/>
      <c r="P86" s="200"/>
      <c r="Q86" s="200"/>
      <c r="R86" s="200"/>
      <c r="S86" s="200"/>
      <c r="T86" s="200"/>
    </row>
    <row r="87" spans="1:20" s="12" customFormat="1" x14ac:dyDescent="0.25">
      <c r="A87" s="200"/>
      <c r="B87" s="200"/>
      <c r="C87" s="200"/>
      <c r="D87" s="200"/>
      <c r="E87" s="200"/>
      <c r="F87" s="200"/>
      <c r="G87" s="200"/>
      <c r="H87" s="200"/>
      <c r="I87" s="200"/>
      <c r="J87" s="200"/>
      <c r="K87" s="200"/>
      <c r="L87" s="200"/>
      <c r="M87" s="200"/>
      <c r="N87" s="200"/>
      <c r="O87" s="200"/>
      <c r="P87" s="200"/>
      <c r="Q87" s="200"/>
      <c r="R87" s="200"/>
      <c r="S87" s="200"/>
      <c r="T87" s="200"/>
    </row>
    <row r="88" spans="1:20" s="12" customFormat="1" x14ac:dyDescent="0.25">
      <c r="A88" s="200"/>
      <c r="B88" s="200"/>
      <c r="C88" s="200"/>
      <c r="D88" s="200"/>
      <c r="E88" s="200"/>
      <c r="F88" s="200"/>
      <c r="G88" s="200"/>
      <c r="H88" s="200"/>
      <c r="I88" s="200"/>
      <c r="J88" s="200"/>
      <c r="K88" s="200"/>
      <c r="L88" s="200"/>
      <c r="M88" s="200"/>
      <c r="N88" s="200"/>
      <c r="O88" s="200"/>
      <c r="P88" s="200"/>
      <c r="Q88" s="200"/>
      <c r="R88" s="200"/>
      <c r="S88" s="200"/>
      <c r="T88" s="200"/>
    </row>
    <row r="89" spans="1:20" s="12" customFormat="1" x14ac:dyDescent="0.25">
      <c r="A89" s="200"/>
      <c r="B89" s="200"/>
      <c r="C89" s="200"/>
      <c r="D89" s="200"/>
      <c r="E89" s="200"/>
      <c r="F89" s="200"/>
      <c r="G89" s="200"/>
      <c r="H89" s="200"/>
      <c r="I89" s="200"/>
      <c r="J89" s="200"/>
      <c r="K89" s="200"/>
      <c r="L89" s="200"/>
      <c r="M89" s="200"/>
      <c r="N89" s="200"/>
      <c r="O89" s="200"/>
      <c r="P89" s="200"/>
      <c r="Q89" s="200"/>
      <c r="R89" s="200"/>
      <c r="S89" s="200"/>
      <c r="T89" s="200"/>
    </row>
    <row r="90" spans="1:20" s="12" customFormat="1" x14ac:dyDescent="0.25">
      <c r="A90" s="200"/>
      <c r="B90" s="200"/>
      <c r="C90" s="200"/>
      <c r="D90" s="200"/>
      <c r="E90" s="200"/>
      <c r="F90" s="200"/>
      <c r="G90" s="200"/>
      <c r="H90" s="200"/>
      <c r="I90" s="200"/>
      <c r="J90" s="200"/>
      <c r="K90" s="200"/>
      <c r="L90" s="200"/>
      <c r="M90" s="200"/>
      <c r="N90" s="200"/>
      <c r="O90" s="200"/>
      <c r="P90" s="200"/>
      <c r="Q90" s="200"/>
      <c r="R90" s="200"/>
      <c r="S90" s="200"/>
      <c r="T90" s="200"/>
    </row>
    <row r="91" spans="1:20" s="12" customFormat="1" x14ac:dyDescent="0.25">
      <c r="A91" s="200"/>
      <c r="B91" s="200"/>
      <c r="C91" s="200"/>
      <c r="D91" s="200"/>
      <c r="E91" s="200"/>
      <c r="F91" s="200"/>
      <c r="G91" s="200"/>
      <c r="H91" s="200"/>
      <c r="I91" s="200"/>
      <c r="J91" s="200"/>
      <c r="K91" s="200"/>
      <c r="L91" s="200"/>
      <c r="M91" s="200"/>
      <c r="N91" s="200"/>
      <c r="O91" s="200"/>
      <c r="P91" s="200"/>
      <c r="Q91" s="200"/>
      <c r="R91" s="200"/>
      <c r="S91" s="200"/>
      <c r="T91" s="200"/>
    </row>
    <row r="92" spans="1:20" s="12" customFormat="1" x14ac:dyDescent="0.25">
      <c r="A92" s="200"/>
      <c r="B92" s="200"/>
      <c r="C92" s="200"/>
      <c r="D92" s="200"/>
      <c r="E92" s="200"/>
      <c r="F92" s="200"/>
      <c r="G92" s="200"/>
      <c r="H92" s="200"/>
      <c r="I92" s="200"/>
      <c r="J92" s="200"/>
      <c r="K92" s="200"/>
      <c r="L92" s="200"/>
      <c r="M92" s="200"/>
      <c r="N92" s="200"/>
      <c r="O92" s="200"/>
      <c r="P92" s="200"/>
      <c r="Q92" s="200"/>
      <c r="R92" s="200"/>
      <c r="S92" s="200"/>
      <c r="T92" s="200"/>
    </row>
    <row r="93" spans="1:20" s="12" customFormat="1" x14ac:dyDescent="0.25">
      <c r="A93" s="200"/>
      <c r="B93" s="200"/>
      <c r="C93" s="200"/>
      <c r="D93" s="200"/>
      <c r="E93" s="200"/>
      <c r="F93" s="200"/>
      <c r="G93" s="200"/>
      <c r="H93" s="200"/>
      <c r="I93" s="200"/>
      <c r="J93" s="200"/>
      <c r="K93" s="200"/>
      <c r="L93" s="200"/>
      <c r="M93" s="200"/>
      <c r="N93" s="200"/>
      <c r="O93" s="200"/>
      <c r="P93" s="200"/>
      <c r="Q93" s="200"/>
      <c r="R93" s="200"/>
      <c r="S93" s="200"/>
      <c r="T93" s="200"/>
    </row>
    <row r="94" spans="1:20" s="12" customFormat="1" x14ac:dyDescent="0.25">
      <c r="A94" s="200"/>
      <c r="B94" s="200"/>
      <c r="C94" s="200"/>
      <c r="D94" s="200"/>
      <c r="E94" s="200"/>
      <c r="F94" s="200"/>
      <c r="G94" s="200"/>
      <c r="H94" s="200"/>
      <c r="I94" s="200"/>
      <c r="J94" s="200"/>
      <c r="K94" s="200"/>
      <c r="L94" s="200"/>
      <c r="M94" s="200"/>
      <c r="N94" s="200"/>
      <c r="O94" s="200"/>
      <c r="P94" s="200"/>
      <c r="Q94" s="200"/>
      <c r="R94" s="200"/>
      <c r="S94" s="200"/>
      <c r="T94" s="200"/>
    </row>
    <row r="105" spans="1:20" s="12" customFormat="1" x14ac:dyDescent="0.25">
      <c r="A105" s="200"/>
      <c r="B105" s="200"/>
      <c r="C105" s="200"/>
      <c r="D105" s="200"/>
      <c r="E105" s="200"/>
      <c r="F105" s="200"/>
      <c r="G105" s="200"/>
      <c r="H105" s="200"/>
      <c r="I105" s="200"/>
      <c r="J105" s="200"/>
      <c r="K105" s="200"/>
      <c r="L105" s="200"/>
      <c r="M105" s="200"/>
      <c r="N105" s="200"/>
      <c r="O105" s="200"/>
      <c r="P105" s="200"/>
      <c r="Q105" s="200"/>
      <c r="R105" s="200"/>
      <c r="S105" s="200"/>
      <c r="T105" s="200"/>
    </row>
    <row r="107" spans="1:20" s="12" customFormat="1" ht="53.25" customHeight="1" x14ac:dyDescent="0.25">
      <c r="A107" s="731" t="s">
        <v>1382</v>
      </c>
      <c r="B107" s="731"/>
      <c r="C107" s="731"/>
      <c r="D107" s="731"/>
      <c r="E107" s="731"/>
      <c r="F107" s="731"/>
      <c r="G107" s="200"/>
      <c r="H107" s="200"/>
      <c r="I107" s="200"/>
      <c r="J107" s="200"/>
      <c r="K107" s="200"/>
      <c r="L107" s="200"/>
      <c r="M107" s="200"/>
      <c r="N107" s="200"/>
      <c r="O107" s="200"/>
      <c r="P107" s="200"/>
      <c r="Q107" s="200"/>
      <c r="R107" s="200"/>
      <c r="S107" s="200"/>
      <c r="T107" s="200"/>
    </row>
    <row r="108" spans="1:20" s="12" customFormat="1" x14ac:dyDescent="0.25">
      <c r="A108" s="624"/>
      <c r="B108" s="624"/>
      <c r="C108" s="624"/>
      <c r="D108" s="624"/>
      <c r="E108" s="624"/>
      <c r="F108" s="624" t="s">
        <v>1115</v>
      </c>
      <c r="G108" s="200"/>
      <c r="H108" s="200"/>
      <c r="I108" s="200"/>
      <c r="J108" s="200"/>
      <c r="K108" s="200"/>
      <c r="L108" s="200"/>
      <c r="M108" s="200"/>
      <c r="N108" s="200"/>
      <c r="O108" s="200"/>
      <c r="P108" s="200"/>
      <c r="Q108" s="200"/>
      <c r="R108" s="200"/>
      <c r="S108" s="200"/>
      <c r="T108" s="200"/>
    </row>
    <row r="109" spans="1:20" s="12" customFormat="1" ht="51" x14ac:dyDescent="0.25">
      <c r="A109" s="729" t="str">
        <f t="shared" ref="A109:F109" si="12">A49</f>
        <v xml:space="preserve">Наименование показателя </v>
      </c>
      <c r="B109" s="729" t="str">
        <f t="shared" si="12"/>
        <v>факт за соответствующий период 2023 года</v>
      </c>
      <c r="C109" s="729" t="str">
        <f t="shared" si="12"/>
        <v>План на 2024 год</v>
      </c>
      <c r="D109" s="729" t="str">
        <f t="shared" si="12"/>
        <v>факт за отчетный период 2024 года</v>
      </c>
      <c r="E109" s="729" t="str">
        <f t="shared" si="12"/>
        <v>% исполнения плана</v>
      </c>
      <c r="F109" s="729" t="str">
        <f t="shared" si="12"/>
        <v>Динамика, %</v>
      </c>
      <c r="G109" s="200"/>
      <c r="H109" s="200"/>
      <c r="I109" s="200"/>
      <c r="J109" s="200"/>
      <c r="K109" s="200"/>
      <c r="L109" s="200"/>
      <c r="M109" s="200"/>
      <c r="N109" s="200"/>
      <c r="O109" s="200"/>
      <c r="P109" s="200"/>
      <c r="Q109" s="200"/>
      <c r="R109" s="200"/>
      <c r="S109" s="200"/>
      <c r="T109" s="200"/>
    </row>
    <row r="110" spans="1:20" s="12" customFormat="1" ht="22.5" customHeight="1" x14ac:dyDescent="0.25">
      <c r="A110" s="634" t="s">
        <v>1112</v>
      </c>
      <c r="B110" s="635">
        <f>B112+B113</f>
        <v>70.98871699</v>
      </c>
      <c r="C110" s="635">
        <f>C112+C113</f>
        <v>101.96248070999999</v>
      </c>
      <c r="D110" s="635">
        <f>D112+D113</f>
        <v>93.039846139999995</v>
      </c>
      <c r="E110" s="636">
        <f>IFERROR(D110*100/C110,"-")</f>
        <v>91.249100151478643</v>
      </c>
      <c r="F110" s="636">
        <f>IFERROR(D110*100/B110,"-")</f>
        <v>131.06286475512198</v>
      </c>
      <c r="G110" s="200"/>
      <c r="H110" s="200"/>
      <c r="I110" s="200"/>
      <c r="J110" s="200"/>
      <c r="K110" s="200"/>
      <c r="L110" s="200"/>
      <c r="M110" s="200"/>
      <c r="N110" s="200"/>
      <c r="O110" s="200"/>
      <c r="P110" s="200"/>
      <c r="Q110" s="200"/>
      <c r="R110" s="200"/>
      <c r="S110" s="200"/>
      <c r="T110" s="200"/>
    </row>
    <row r="111" spans="1:20" s="12" customFormat="1" ht="22.5" customHeight="1" x14ac:dyDescent="0.25">
      <c r="A111" s="637" t="s">
        <v>48</v>
      </c>
      <c r="B111" s="638"/>
      <c r="C111" s="638"/>
      <c r="D111" s="638"/>
      <c r="E111" s="636"/>
      <c r="F111" s="636"/>
      <c r="G111" s="200"/>
      <c r="H111" s="200"/>
      <c r="I111" s="200"/>
      <c r="J111" s="200"/>
      <c r="K111" s="200"/>
      <c r="L111" s="200"/>
      <c r="M111" s="200"/>
      <c r="N111" s="200"/>
      <c r="O111" s="200"/>
      <c r="P111" s="200"/>
      <c r="Q111" s="200"/>
      <c r="R111" s="200"/>
      <c r="S111" s="200"/>
      <c r="T111" s="200"/>
    </row>
    <row r="112" spans="1:20" s="12" customFormat="1" ht="22.5" customHeight="1" x14ac:dyDescent="0.25">
      <c r="A112" s="639" t="s">
        <v>1367</v>
      </c>
      <c r="B112" s="635">
        <f>'по расходам'!B61</f>
        <v>9.9684853800000006</v>
      </c>
      <c r="C112" s="635">
        <f>'по расходам'!C61</f>
        <v>15.65970737</v>
      </c>
      <c r="D112" s="635">
        <f>'по расходам'!D61</f>
        <v>13.038300210000001</v>
      </c>
      <c r="E112" s="636">
        <f>IFERROR(D112*100/C112,"-")</f>
        <v>83.260177868828208</v>
      </c>
      <c r="F112" s="636">
        <f>IFERROR(D112*100/B112,"-")</f>
        <v>130.7951981969</v>
      </c>
      <c r="G112" s="200"/>
      <c r="H112" s="200"/>
      <c r="I112" s="200"/>
      <c r="J112" s="200"/>
      <c r="K112" s="200"/>
      <c r="L112" s="200"/>
      <c r="M112" s="200"/>
      <c r="N112" s="200"/>
      <c r="O112" s="200"/>
      <c r="P112" s="200"/>
      <c r="Q112" s="200"/>
      <c r="R112" s="200"/>
      <c r="S112" s="200"/>
      <c r="T112" s="200"/>
    </row>
    <row r="113" spans="1:20" s="12" customFormat="1" ht="22.5" customHeight="1" x14ac:dyDescent="0.25">
      <c r="A113" s="639" t="s">
        <v>1368</v>
      </c>
      <c r="B113" s="635">
        <f>'по расходам'!B62</f>
        <v>61.020231609999996</v>
      </c>
      <c r="C113" s="635">
        <f>'по расходам'!C62</f>
        <v>86.302773340000002</v>
      </c>
      <c r="D113" s="635">
        <f>'по расходам'!D62</f>
        <v>80.001545929999992</v>
      </c>
      <c r="E113" s="636">
        <f>IFERROR(D113*100/C113,"-")</f>
        <v>92.698696500545154</v>
      </c>
      <c r="F113" s="636">
        <f>IFERROR(D113*100/B113,"-")</f>
        <v>131.10659173061765</v>
      </c>
      <c r="G113" s="200"/>
      <c r="H113" s="200"/>
      <c r="I113" s="200"/>
      <c r="J113" s="200"/>
      <c r="K113" s="200"/>
      <c r="L113" s="200"/>
      <c r="M113" s="200"/>
      <c r="N113" s="200"/>
      <c r="O113" s="200"/>
      <c r="P113" s="200"/>
      <c r="Q113" s="200"/>
      <c r="R113" s="200"/>
      <c r="S113" s="200"/>
      <c r="T113" s="200"/>
    </row>
    <row r="114" spans="1:20" s="12" customFormat="1" x14ac:dyDescent="0.25">
      <c r="A114" s="200"/>
      <c r="B114" s="200"/>
      <c r="C114" s="200"/>
      <c r="D114" s="200"/>
      <c r="E114" s="200"/>
      <c r="F114" s="200"/>
      <c r="G114" s="200"/>
      <c r="H114" s="200"/>
      <c r="I114" s="200"/>
      <c r="J114" s="200"/>
      <c r="K114" s="200"/>
      <c r="L114" s="200"/>
      <c r="M114" s="200"/>
      <c r="N114" s="200"/>
      <c r="O114" s="200"/>
      <c r="P114" s="200"/>
      <c r="Q114" s="200"/>
      <c r="R114" s="200"/>
      <c r="S114" s="200"/>
      <c r="T114" s="200"/>
    </row>
    <row r="115" spans="1:20" s="12" customFormat="1" x14ac:dyDescent="0.25">
      <c r="A115" s="200"/>
      <c r="B115" s="200"/>
      <c r="C115" s="200"/>
      <c r="D115" s="200"/>
      <c r="E115" s="200"/>
      <c r="F115" s="200"/>
      <c r="G115" s="200"/>
      <c r="H115" s="200"/>
      <c r="I115" s="200"/>
      <c r="J115" s="200"/>
      <c r="K115" s="200"/>
      <c r="L115" s="200"/>
      <c r="M115" s="200"/>
      <c r="N115" s="200"/>
      <c r="O115" s="200"/>
      <c r="P115" s="200"/>
      <c r="Q115" s="200"/>
      <c r="R115" s="200"/>
      <c r="S115" s="200"/>
      <c r="T115" s="200"/>
    </row>
    <row r="116" spans="1:20" s="12" customFormat="1" ht="21.75" customHeight="1" x14ac:dyDescent="0.25">
      <c r="A116" s="200"/>
      <c r="B116" s="200"/>
      <c r="C116" s="200"/>
      <c r="D116" s="200"/>
      <c r="E116" s="200"/>
      <c r="F116" s="200"/>
      <c r="G116" s="200"/>
      <c r="H116" s="200"/>
      <c r="I116" s="200"/>
      <c r="J116" s="200"/>
      <c r="K116" s="200"/>
      <c r="L116" s="200"/>
      <c r="M116" s="200"/>
      <c r="N116" s="200"/>
      <c r="O116" s="200"/>
      <c r="P116" s="200"/>
      <c r="Q116" s="200"/>
      <c r="R116" s="200"/>
      <c r="S116" s="200"/>
      <c r="T116" s="200"/>
    </row>
    <row r="117" spans="1:20" s="12" customFormat="1" x14ac:dyDescent="0.25">
      <c r="A117" s="200"/>
      <c r="B117" s="200"/>
      <c r="C117" s="200"/>
      <c r="D117" s="200"/>
      <c r="E117" s="200"/>
      <c r="F117" s="200"/>
      <c r="G117" s="200"/>
      <c r="H117" s="200"/>
      <c r="I117" s="200"/>
      <c r="J117" s="200"/>
      <c r="K117" s="200"/>
      <c r="L117" s="200"/>
      <c r="M117" s="200"/>
      <c r="N117" s="200"/>
      <c r="O117" s="200"/>
      <c r="P117" s="200"/>
      <c r="Q117" s="200"/>
      <c r="R117" s="200"/>
      <c r="S117" s="200"/>
      <c r="T117" s="200"/>
    </row>
    <row r="118" spans="1:20" s="12" customFormat="1" ht="21" customHeight="1" x14ac:dyDescent="0.25">
      <c r="A118" s="732" t="s">
        <v>1374</v>
      </c>
      <c r="B118" s="732"/>
      <c r="C118" s="732"/>
      <c r="D118" s="732"/>
      <c r="E118" s="732"/>
      <c r="F118" s="732"/>
      <c r="G118" s="732"/>
      <c r="H118" s="732"/>
      <c r="I118" s="732"/>
      <c r="J118" s="732"/>
      <c r="K118" s="732"/>
      <c r="L118" s="732"/>
      <c r="M118" s="732"/>
      <c r="N118" s="732"/>
      <c r="O118" s="732"/>
      <c r="P118" s="732"/>
      <c r="Q118" s="732"/>
      <c r="R118" s="732"/>
      <c r="S118" s="200"/>
      <c r="T118" s="200"/>
    </row>
    <row r="119" spans="1:20" s="12" customFormat="1" ht="21" x14ac:dyDescent="0.25">
      <c r="A119" s="640"/>
      <c r="B119" s="640"/>
      <c r="C119" s="640"/>
      <c r="D119" s="640"/>
      <c r="E119" s="640"/>
      <c r="F119" s="640"/>
      <c r="G119" s="200"/>
      <c r="H119" s="200"/>
      <c r="I119" s="200"/>
      <c r="J119" s="200"/>
      <c r="K119" s="200"/>
      <c r="L119" s="200"/>
      <c r="M119" s="200"/>
      <c r="N119" s="200"/>
      <c r="O119" s="200"/>
      <c r="P119" s="200"/>
      <c r="Q119" s="200"/>
      <c r="R119" s="200"/>
      <c r="S119" s="200"/>
      <c r="T119" s="200"/>
    </row>
    <row r="120" spans="1:20" s="12" customFormat="1" ht="18.75" x14ac:dyDescent="0.25">
      <c r="A120" s="730" t="s">
        <v>1114</v>
      </c>
      <c r="B120" s="730"/>
      <c r="C120" s="730"/>
      <c r="D120" s="730"/>
      <c r="E120" s="730"/>
      <c r="F120" s="730"/>
      <c r="G120" s="200"/>
      <c r="H120" s="200"/>
      <c r="I120" s="200"/>
      <c r="J120" s="200"/>
      <c r="K120" s="200"/>
      <c r="L120" s="200"/>
      <c r="M120" s="200"/>
      <c r="N120" s="200"/>
      <c r="O120" s="200"/>
      <c r="P120" s="200"/>
      <c r="Q120" s="200"/>
      <c r="R120" s="200"/>
      <c r="S120" s="200"/>
      <c r="T120" s="200"/>
    </row>
    <row r="121" spans="1:20" s="12" customFormat="1" x14ac:dyDescent="0.25">
      <c r="A121" s="611"/>
      <c r="B121" s="611"/>
      <c r="C121" s="611"/>
      <c r="D121" s="611"/>
      <c r="E121" s="611"/>
      <c r="F121" s="611" t="s">
        <v>1115</v>
      </c>
      <c r="G121" s="200"/>
      <c r="H121" s="200"/>
      <c r="I121" s="200"/>
      <c r="J121" s="200"/>
      <c r="K121" s="200"/>
      <c r="L121" s="200"/>
      <c r="M121" s="200"/>
      <c r="N121" s="200"/>
      <c r="O121" s="200"/>
      <c r="P121" s="200"/>
      <c r="Q121" s="200"/>
      <c r="R121" s="200"/>
      <c r="S121" s="200"/>
      <c r="T121" s="200"/>
    </row>
    <row r="122" spans="1:20" s="12" customFormat="1" ht="51" x14ac:dyDescent="0.25">
      <c r="A122" s="612" t="s">
        <v>1109</v>
      </c>
      <c r="B122" s="613" t="s">
        <v>1352</v>
      </c>
      <c r="C122" s="612" t="s">
        <v>1350</v>
      </c>
      <c r="D122" s="613" t="s">
        <v>1351</v>
      </c>
      <c r="E122" s="613" t="s">
        <v>1110</v>
      </c>
      <c r="F122" s="613" t="s">
        <v>1111</v>
      </c>
      <c r="G122" s="200"/>
      <c r="H122" s="200"/>
      <c r="I122" s="200"/>
      <c r="J122" s="200"/>
      <c r="K122" s="200"/>
      <c r="L122" s="200"/>
      <c r="M122" s="200"/>
      <c r="N122" s="200"/>
      <c r="O122" s="200"/>
      <c r="P122" s="200"/>
      <c r="Q122" s="200"/>
      <c r="R122" s="200"/>
      <c r="S122" s="200"/>
      <c r="T122" s="200"/>
    </row>
    <row r="123" spans="1:20" s="12" customFormat="1" ht="20.25" customHeight="1" x14ac:dyDescent="0.25">
      <c r="A123" s="614" t="s">
        <v>46</v>
      </c>
      <c r="B123" s="614">
        <f ca="1">B124+B125</f>
        <v>2785.8999999999996</v>
      </c>
      <c r="C123" s="614">
        <f ca="1">C124+C125</f>
        <v>3399.2</v>
      </c>
      <c r="D123" s="614">
        <f t="shared" ref="D123" ca="1" si="13">D124+D125</f>
        <v>3487.6</v>
      </c>
      <c r="E123" s="615">
        <f ca="1">D123*100/C123</f>
        <v>102.6006119086844</v>
      </c>
      <c r="F123" s="615">
        <f ca="1">D123*100/B123</f>
        <v>125.18755159912418</v>
      </c>
      <c r="G123" s="200"/>
      <c r="H123" s="200"/>
      <c r="I123" s="200"/>
      <c r="J123" s="200"/>
      <c r="K123" s="200"/>
      <c r="L123" s="200"/>
      <c r="M123" s="200"/>
      <c r="N123" s="200"/>
      <c r="O123" s="200"/>
      <c r="P123" s="200"/>
      <c r="Q123" s="200"/>
      <c r="R123" s="200"/>
      <c r="S123" s="200"/>
      <c r="T123" s="200"/>
    </row>
    <row r="124" spans="1:20" s="12" customFormat="1" ht="20.25" customHeight="1" x14ac:dyDescent="0.25">
      <c r="A124" s="616" t="s">
        <v>497</v>
      </c>
      <c r="B124" s="617">
        <f ca="1">ROUND(ДОХОДЫ!N11/1000,1)</f>
        <v>754.3</v>
      </c>
      <c r="C124" s="616">
        <f ca="1">ROUND(ДОХОДЫ!D11/1000,1)</f>
        <v>905</v>
      </c>
      <c r="D124" s="617">
        <f ca="1">ROUND(ДОХОДЫ!I11/1000,1)</f>
        <v>958.4</v>
      </c>
      <c r="E124" s="617">
        <f t="shared" ref="E124:E126" ca="1" si="14">D124*100/C124</f>
        <v>105.90055248618785</v>
      </c>
      <c r="F124" s="617">
        <f ca="1">D124*100/B124</f>
        <v>127.05819965530956</v>
      </c>
      <c r="G124" s="200"/>
      <c r="H124" s="200"/>
      <c r="I124" s="200"/>
      <c r="J124" s="200"/>
      <c r="K124" s="200"/>
      <c r="L124" s="200"/>
      <c r="M124" s="200"/>
      <c r="N124" s="200"/>
      <c r="O124" s="200"/>
      <c r="P124" s="200"/>
      <c r="Q124" s="200"/>
      <c r="R124" s="200"/>
      <c r="S124" s="200"/>
      <c r="T124" s="200"/>
    </row>
    <row r="125" spans="1:20" s="12" customFormat="1" ht="20.25" customHeight="1" x14ac:dyDescent="0.25">
      <c r="A125" s="616" t="s">
        <v>505</v>
      </c>
      <c r="B125" s="617">
        <f ca="1">ROUND(ДОХОДЫ!N30/1000,1)</f>
        <v>2031.6</v>
      </c>
      <c r="C125" s="616">
        <f ca="1">ROUND(ДОХОДЫ!D30/1000,1)</f>
        <v>2494.1999999999998</v>
      </c>
      <c r="D125" s="617">
        <f ca="1">ROUND(ДОХОДЫ!I30/1000,1)</f>
        <v>2529.1999999999998</v>
      </c>
      <c r="E125" s="617">
        <f t="shared" ca="1" si="14"/>
        <v>101.40325555288268</v>
      </c>
      <c r="F125" s="617">
        <f ca="1">D125*100/B125</f>
        <v>124.49301043512502</v>
      </c>
      <c r="G125" s="200"/>
      <c r="H125" s="200"/>
      <c r="I125" s="200"/>
      <c r="J125" s="200"/>
      <c r="K125" s="200"/>
      <c r="L125" s="200"/>
      <c r="M125" s="200"/>
      <c r="N125" s="200"/>
      <c r="O125" s="200"/>
      <c r="P125" s="200"/>
      <c r="Q125" s="200"/>
      <c r="R125" s="200"/>
      <c r="S125" s="200"/>
      <c r="T125" s="200"/>
    </row>
    <row r="126" spans="1:20" s="12" customFormat="1" ht="20.25" customHeight="1" x14ac:dyDescent="0.25">
      <c r="A126" s="614" t="s">
        <v>1112</v>
      </c>
      <c r="B126" s="615">
        <f ca="1">ROUND(РАСХОДЫ!N8/1000,1)</f>
        <v>2737.8</v>
      </c>
      <c r="C126" s="614">
        <f ca="1">ROUND(РАСХОДЫ!D8/1000,1)</f>
        <v>3607.5</v>
      </c>
      <c r="D126" s="615">
        <f ca="1">ROUND(РАСХОДЫ!I8/1000,1)</f>
        <v>3399.2</v>
      </c>
      <c r="E126" s="615">
        <f t="shared" ca="1" si="14"/>
        <v>94.225918225918221</v>
      </c>
      <c r="F126" s="615">
        <f ca="1">D126*100/B126</f>
        <v>124.1580831324421</v>
      </c>
      <c r="G126" s="200"/>
      <c r="H126" s="200"/>
      <c r="I126" s="200"/>
      <c r="J126" s="200"/>
      <c r="K126" s="200"/>
      <c r="L126" s="200"/>
      <c r="M126" s="200"/>
      <c r="N126" s="200"/>
      <c r="O126" s="200"/>
      <c r="P126" s="200"/>
      <c r="Q126" s="200"/>
      <c r="R126" s="200"/>
      <c r="S126" s="200"/>
      <c r="T126" s="200"/>
    </row>
    <row r="127" spans="1:20" s="12" customFormat="1" ht="20.25" customHeight="1" x14ac:dyDescent="0.25">
      <c r="A127" s="614" t="s">
        <v>1113</v>
      </c>
      <c r="B127" s="614">
        <f ca="1">B123-B126</f>
        <v>48.099999999999454</v>
      </c>
      <c r="C127" s="614">
        <f ca="1">C123-C126</f>
        <v>-208.30000000000018</v>
      </c>
      <c r="D127" s="614">
        <f t="shared" ref="D127" ca="1" si="15">D123-D126</f>
        <v>88.400000000000091</v>
      </c>
      <c r="E127" s="618" t="s">
        <v>1117</v>
      </c>
      <c r="F127" s="618" t="s">
        <v>1117</v>
      </c>
      <c r="G127" s="200"/>
      <c r="H127" s="200"/>
      <c r="I127" s="200"/>
      <c r="J127" s="200"/>
      <c r="K127" s="200"/>
      <c r="L127" s="200"/>
      <c r="M127" s="200"/>
      <c r="N127" s="200"/>
      <c r="O127" s="200"/>
      <c r="P127" s="200"/>
      <c r="Q127" s="200"/>
      <c r="R127" s="200"/>
      <c r="S127" s="200"/>
      <c r="T127" s="200"/>
    </row>
    <row r="128" spans="1:20" s="12" customFormat="1" x14ac:dyDescent="0.25">
      <c r="A128" s="200"/>
      <c r="B128" s="200"/>
      <c r="C128" s="200"/>
      <c r="D128" s="200"/>
      <c r="E128" s="200"/>
      <c r="F128" s="200"/>
      <c r="G128" s="200"/>
      <c r="H128" s="200"/>
      <c r="I128" s="200"/>
      <c r="J128" s="200"/>
      <c r="K128" s="200"/>
      <c r="L128" s="200"/>
      <c r="M128" s="200"/>
      <c r="N128" s="200"/>
      <c r="O128" s="200"/>
      <c r="P128" s="200"/>
      <c r="Q128" s="200"/>
      <c r="R128" s="200"/>
      <c r="S128" s="200"/>
      <c r="T128" s="200"/>
    </row>
    <row r="129" spans="1:20" s="12" customFormat="1" x14ac:dyDescent="0.25">
      <c r="A129" s="200"/>
      <c r="B129" s="200"/>
      <c r="C129" s="200"/>
      <c r="D129" s="200"/>
      <c r="E129" s="200"/>
      <c r="F129" s="200"/>
      <c r="G129" s="200"/>
      <c r="H129" s="200"/>
      <c r="I129" s="200"/>
      <c r="J129" s="200"/>
      <c r="K129" s="200"/>
      <c r="L129" s="200"/>
      <c r="M129" s="200"/>
      <c r="N129" s="200"/>
      <c r="O129" s="200"/>
      <c r="P129" s="200"/>
      <c r="Q129" s="200"/>
      <c r="R129" s="200"/>
      <c r="S129" s="200"/>
      <c r="T129" s="200"/>
    </row>
    <row r="130" spans="1:20" s="12" customFormat="1" x14ac:dyDescent="0.25">
      <c r="A130" s="200"/>
      <c r="B130" s="200"/>
      <c r="C130" s="200"/>
      <c r="D130" s="200"/>
      <c r="E130" s="200"/>
      <c r="F130" s="200"/>
      <c r="G130" s="200"/>
      <c r="H130" s="200"/>
      <c r="I130" s="200"/>
      <c r="J130" s="200"/>
      <c r="K130" s="200"/>
      <c r="L130" s="200"/>
      <c r="M130" s="200"/>
      <c r="N130" s="200"/>
      <c r="O130" s="200"/>
      <c r="P130" s="200"/>
      <c r="Q130" s="200"/>
      <c r="R130" s="200"/>
      <c r="S130" s="200"/>
      <c r="T130" s="200"/>
    </row>
    <row r="131" spans="1:20" s="12" customFormat="1" ht="18.75" x14ac:dyDescent="0.25">
      <c r="A131" s="731" t="s">
        <v>1375</v>
      </c>
      <c r="B131" s="731"/>
      <c r="C131" s="731"/>
      <c r="D131" s="731"/>
      <c r="E131" s="731"/>
      <c r="F131" s="731"/>
      <c r="G131" s="200"/>
      <c r="H131" s="200"/>
      <c r="I131" s="200"/>
      <c r="J131" s="200"/>
      <c r="K131" s="200"/>
      <c r="L131" s="200"/>
      <c r="M131" s="200"/>
      <c r="N131" s="200"/>
      <c r="O131" s="200"/>
      <c r="P131" s="200"/>
      <c r="Q131" s="200"/>
      <c r="R131" s="200"/>
      <c r="S131" s="200"/>
      <c r="T131" s="200"/>
    </row>
    <row r="132" spans="1:20" s="12" customFormat="1" x14ac:dyDescent="0.25">
      <c r="A132" s="641"/>
      <c r="B132" s="641"/>
      <c r="C132" s="641"/>
      <c r="D132" s="641"/>
      <c r="E132" s="641"/>
      <c r="F132" s="641" t="s">
        <v>1115</v>
      </c>
      <c r="G132" s="200"/>
      <c r="H132" s="200"/>
      <c r="I132" s="200"/>
      <c r="J132" s="200"/>
      <c r="K132" s="200"/>
      <c r="L132" s="200"/>
      <c r="M132" s="200"/>
      <c r="N132" s="200"/>
      <c r="O132" s="200"/>
      <c r="P132" s="200"/>
      <c r="Q132" s="200"/>
      <c r="R132" s="200"/>
      <c r="S132" s="200"/>
      <c r="T132" s="200"/>
    </row>
    <row r="133" spans="1:20" s="12" customFormat="1" ht="51" x14ac:dyDescent="0.25">
      <c r="A133" s="612" t="s">
        <v>1109</v>
      </c>
      <c r="B133" s="612" t="str">
        <f>B27</f>
        <v>факт за соответствующий период 2023 года</v>
      </c>
      <c r="C133" s="612" t="str">
        <f>C27</f>
        <v>План на 2024 год</v>
      </c>
      <c r="D133" s="612" t="str">
        <f>D27</f>
        <v>факт за отчетный период 2024 года</v>
      </c>
      <c r="E133" s="612" t="str">
        <f>E27</f>
        <v>% исполнения плана</v>
      </c>
      <c r="F133" s="612" t="str">
        <f>F27</f>
        <v>Динамика, %</v>
      </c>
      <c r="G133" s="200"/>
      <c r="H133" s="200"/>
      <c r="I133" s="200"/>
      <c r="J133" s="200"/>
      <c r="K133" s="200"/>
      <c r="L133" s="200"/>
      <c r="M133" s="200"/>
      <c r="N133" s="200"/>
      <c r="O133" s="200"/>
      <c r="P133" s="200"/>
      <c r="Q133" s="200"/>
      <c r="R133" s="200"/>
      <c r="S133" s="200"/>
      <c r="T133" s="200"/>
    </row>
    <row r="134" spans="1:20" s="12" customFormat="1" x14ac:dyDescent="0.25">
      <c r="A134" s="606" t="s">
        <v>1122</v>
      </c>
      <c r="B134" s="614">
        <f ca="1">SUM(B135:B149)</f>
        <v>754.5</v>
      </c>
      <c r="C134" s="614">
        <f ca="1">SUM(C135:C149)</f>
        <v>904.99999999999989</v>
      </c>
      <c r="D134" s="614">
        <f ca="1">SUM(D135:D149)</f>
        <v>958.39999999999975</v>
      </c>
      <c r="E134" s="618">
        <f t="shared" ref="E134:E149" ca="1" si="16">IFERROR(D134*100/C134,"-")</f>
        <v>105.90055248618782</v>
      </c>
      <c r="F134" s="618">
        <f t="shared" ref="F134:F149" ca="1" si="17">IFERROR(D134*100/B134,"-")</f>
        <v>127.02451954937041</v>
      </c>
      <c r="G134" s="200"/>
      <c r="H134" s="200"/>
      <c r="I134" s="200"/>
      <c r="J134" s="200"/>
      <c r="K134" s="200"/>
      <c r="L134" s="200"/>
      <c r="M134" s="200"/>
      <c r="N134" s="200"/>
      <c r="O134" s="200"/>
      <c r="P134" s="200"/>
      <c r="Q134" s="200"/>
      <c r="R134" s="200"/>
      <c r="S134" s="200"/>
      <c r="T134" s="200"/>
    </row>
    <row r="135" spans="1:20" s="12" customFormat="1" x14ac:dyDescent="0.25">
      <c r="A135" s="610" t="s">
        <v>53</v>
      </c>
      <c r="B135" s="617">
        <f ca="1">'по доходам'!B43</f>
        <v>23</v>
      </c>
      <c r="C135" s="617">
        <f ca="1">'по доходам'!C43</f>
        <v>24.2</v>
      </c>
      <c r="D135" s="617">
        <f ca="1">'по доходам'!D43</f>
        <v>26.5</v>
      </c>
      <c r="E135" s="623">
        <f t="shared" ca="1" si="16"/>
        <v>109.50413223140497</v>
      </c>
      <c r="F135" s="623">
        <f t="shared" ca="1" si="17"/>
        <v>115.21739130434783</v>
      </c>
      <c r="G135" s="200"/>
      <c r="H135" s="200"/>
      <c r="I135" s="200"/>
      <c r="J135" s="200"/>
      <c r="K135" s="200"/>
      <c r="L135" s="200"/>
      <c r="M135" s="200"/>
      <c r="N135" s="200"/>
      <c r="O135" s="200"/>
      <c r="P135" s="200"/>
      <c r="Q135" s="200"/>
      <c r="R135" s="200"/>
      <c r="S135" s="200"/>
      <c r="T135" s="200"/>
    </row>
    <row r="136" spans="1:20" s="12" customFormat="1" x14ac:dyDescent="0.25">
      <c r="A136" s="610" t="s">
        <v>59</v>
      </c>
      <c r="B136" s="617">
        <f ca="1">'по доходам'!B44</f>
        <v>487.9</v>
      </c>
      <c r="C136" s="617">
        <f ca="1">'по доходам'!C44</f>
        <v>600.29999999999995</v>
      </c>
      <c r="D136" s="617">
        <f ca="1">'по доходам'!D44</f>
        <v>616.29999999999995</v>
      </c>
      <c r="E136" s="623">
        <f t="shared" ca="1" si="16"/>
        <v>102.66533399966683</v>
      </c>
      <c r="F136" s="623">
        <f t="shared" ca="1" si="17"/>
        <v>126.3168682106989</v>
      </c>
      <c r="G136" s="200"/>
      <c r="H136" s="200"/>
      <c r="I136" s="200"/>
      <c r="J136" s="200"/>
      <c r="K136" s="200"/>
      <c r="L136" s="200"/>
      <c r="M136" s="200"/>
      <c r="N136" s="200"/>
      <c r="O136" s="200"/>
      <c r="P136" s="200"/>
      <c r="Q136" s="200"/>
      <c r="R136" s="200"/>
      <c r="S136" s="200"/>
      <c r="T136" s="200"/>
    </row>
    <row r="137" spans="1:20" s="12" customFormat="1" ht="38.25" x14ac:dyDescent="0.25">
      <c r="A137" s="610" t="s">
        <v>498</v>
      </c>
      <c r="B137" s="617">
        <f ca="1">'по доходам'!B45</f>
        <v>9.3000000000000007</v>
      </c>
      <c r="C137" s="617">
        <f ca="1">'по доходам'!C45</f>
        <v>10</v>
      </c>
      <c r="D137" s="617">
        <f ca="1">'по доходам'!D45</f>
        <v>9.3000000000000007</v>
      </c>
      <c r="E137" s="623">
        <f t="shared" ca="1" si="16"/>
        <v>93.000000000000014</v>
      </c>
      <c r="F137" s="623">
        <f t="shared" ca="1" si="17"/>
        <v>100</v>
      </c>
      <c r="G137" s="200"/>
      <c r="H137" s="200"/>
      <c r="I137" s="200"/>
      <c r="J137" s="200"/>
      <c r="K137" s="200"/>
      <c r="L137" s="200"/>
      <c r="M137" s="200"/>
      <c r="N137" s="200"/>
      <c r="O137" s="200"/>
      <c r="P137" s="200"/>
      <c r="Q137" s="200"/>
      <c r="R137" s="200"/>
      <c r="S137" s="200"/>
      <c r="T137" s="200"/>
    </row>
    <row r="138" spans="1:20" s="12" customFormat="1" ht="25.5" x14ac:dyDescent="0.25">
      <c r="A138" s="610" t="s">
        <v>97</v>
      </c>
      <c r="B138" s="617">
        <f ca="1">'по доходам'!B46</f>
        <v>84.1</v>
      </c>
      <c r="C138" s="617">
        <f ca="1">'по доходам'!C46</f>
        <v>117.1</v>
      </c>
      <c r="D138" s="617">
        <f ca="1">'по доходам'!D46</f>
        <v>128</v>
      </c>
      <c r="E138" s="623">
        <f t="shared" ca="1" si="16"/>
        <v>109.30828351836038</v>
      </c>
      <c r="F138" s="623">
        <f t="shared" ca="1" si="17"/>
        <v>152.19976218787158</v>
      </c>
      <c r="G138" s="200"/>
      <c r="H138" s="200"/>
      <c r="I138" s="200"/>
      <c r="J138" s="200"/>
      <c r="K138" s="200"/>
      <c r="L138" s="200"/>
      <c r="M138" s="200"/>
      <c r="N138" s="200"/>
      <c r="O138" s="200"/>
      <c r="P138" s="200"/>
      <c r="Q138" s="200"/>
      <c r="R138" s="200"/>
      <c r="S138" s="200"/>
      <c r="T138" s="200"/>
    </row>
    <row r="139" spans="1:20" s="12" customFormat="1" ht="25.5" x14ac:dyDescent="0.25">
      <c r="A139" s="610" t="s">
        <v>106</v>
      </c>
      <c r="B139" s="617">
        <f ca="1">'по доходам'!B47</f>
        <v>-0.5</v>
      </c>
      <c r="C139" s="617">
        <f ca="1">'по доходам'!C47</f>
        <v>0</v>
      </c>
      <c r="D139" s="617">
        <f ca="1">'по доходам'!D47</f>
        <v>0.1</v>
      </c>
      <c r="E139" s="623" t="str">
        <f t="shared" ca="1" si="16"/>
        <v>-</v>
      </c>
      <c r="F139" s="623">
        <f t="shared" ca="1" si="17"/>
        <v>-20</v>
      </c>
      <c r="G139" s="200"/>
      <c r="H139" s="200"/>
      <c r="I139" s="200"/>
      <c r="J139" s="200"/>
      <c r="K139" s="200"/>
      <c r="L139" s="200"/>
      <c r="M139" s="200"/>
      <c r="N139" s="200"/>
      <c r="O139" s="200"/>
      <c r="P139" s="200"/>
      <c r="Q139" s="200"/>
      <c r="R139" s="200"/>
      <c r="S139" s="200"/>
      <c r="T139" s="200"/>
    </row>
    <row r="140" spans="1:20" s="12" customFormat="1" x14ac:dyDescent="0.25">
      <c r="A140" s="610" t="s">
        <v>109</v>
      </c>
      <c r="B140" s="617">
        <f ca="1">'по доходам'!B48</f>
        <v>21.3</v>
      </c>
      <c r="C140" s="617">
        <f ca="1">'по доходам'!C48</f>
        <v>22.8</v>
      </c>
      <c r="D140" s="617">
        <f ca="1">'по доходам'!D48</f>
        <v>22.8</v>
      </c>
      <c r="E140" s="623">
        <f t="shared" ca="1" si="16"/>
        <v>100</v>
      </c>
      <c r="F140" s="623">
        <f t="shared" ca="1" si="17"/>
        <v>107.04225352112675</v>
      </c>
      <c r="G140" s="200"/>
      <c r="H140" s="200"/>
      <c r="I140" s="200"/>
      <c r="J140" s="200"/>
      <c r="K140" s="200"/>
      <c r="L140" s="200"/>
      <c r="M140" s="200"/>
      <c r="N140" s="200"/>
      <c r="O140" s="200"/>
      <c r="P140" s="200"/>
      <c r="Q140" s="200"/>
      <c r="R140" s="200"/>
      <c r="S140" s="200"/>
      <c r="T140" s="200"/>
    </row>
    <row r="141" spans="1:20" s="12" customFormat="1" ht="25.5" x14ac:dyDescent="0.25">
      <c r="A141" s="610" t="s">
        <v>112</v>
      </c>
      <c r="B141" s="617">
        <f ca="1">'по доходам'!B49</f>
        <v>11.2</v>
      </c>
      <c r="C141" s="617">
        <f ca="1">'по доходам'!C49</f>
        <v>24.1</v>
      </c>
      <c r="D141" s="617">
        <f ca="1">'по доходам'!D49</f>
        <v>23.6</v>
      </c>
      <c r="E141" s="623">
        <f t="shared" ca="1" si="16"/>
        <v>97.925311203319495</v>
      </c>
      <c r="F141" s="623">
        <f t="shared" ca="1" si="17"/>
        <v>210.71428571428572</v>
      </c>
      <c r="G141" s="200"/>
      <c r="H141" s="200"/>
      <c r="I141" s="200"/>
      <c r="J141" s="200"/>
      <c r="K141" s="200"/>
      <c r="L141" s="200"/>
      <c r="M141" s="200"/>
      <c r="N141" s="200"/>
      <c r="O141" s="200"/>
      <c r="P141" s="200"/>
      <c r="Q141" s="200"/>
      <c r="R141" s="200"/>
      <c r="S141" s="200"/>
      <c r="T141" s="200"/>
    </row>
    <row r="142" spans="1:20" s="12" customFormat="1" x14ac:dyDescent="0.25">
      <c r="A142" s="610" t="s">
        <v>124</v>
      </c>
      <c r="B142" s="617">
        <f ca="1">'по доходам'!B50</f>
        <v>2.2999999999999998</v>
      </c>
      <c r="C142" s="617">
        <f ca="1">'по доходам'!C50</f>
        <v>2.5</v>
      </c>
      <c r="D142" s="617">
        <f ca="1">'по доходам'!D50</f>
        <v>2.8</v>
      </c>
      <c r="E142" s="623">
        <f t="shared" ca="1" si="16"/>
        <v>112</v>
      </c>
      <c r="F142" s="623">
        <f t="shared" ca="1" si="17"/>
        <v>121.73913043478262</v>
      </c>
      <c r="G142" s="200"/>
      <c r="H142" s="200"/>
      <c r="I142" s="200"/>
      <c r="J142" s="200"/>
      <c r="K142" s="200"/>
      <c r="L142" s="200"/>
      <c r="M142" s="200"/>
      <c r="N142" s="200"/>
      <c r="O142" s="200"/>
      <c r="P142" s="200"/>
      <c r="Q142" s="200"/>
      <c r="R142" s="200"/>
      <c r="S142" s="200"/>
      <c r="T142" s="200"/>
    </row>
    <row r="143" spans="1:20" s="12" customFormat="1" x14ac:dyDescent="0.25">
      <c r="A143" s="610" t="s">
        <v>499</v>
      </c>
      <c r="B143" s="617">
        <f ca="1">'по доходам'!B51</f>
        <v>8.5</v>
      </c>
      <c r="C143" s="617">
        <f ca="1">'по доходам'!C51</f>
        <v>12.4</v>
      </c>
      <c r="D143" s="617">
        <f ca="1">'по доходам'!D51</f>
        <v>17.8</v>
      </c>
      <c r="E143" s="623">
        <f t="shared" ca="1" si="16"/>
        <v>143.54838709677418</v>
      </c>
      <c r="F143" s="623">
        <f t="shared" ca="1" si="17"/>
        <v>209.41176470588235</v>
      </c>
      <c r="G143" s="200"/>
      <c r="H143" s="200"/>
      <c r="I143" s="200"/>
      <c r="J143" s="200"/>
      <c r="K143" s="200"/>
      <c r="L143" s="200"/>
      <c r="M143" s="200"/>
      <c r="N143" s="200"/>
      <c r="O143" s="200"/>
      <c r="P143" s="200"/>
      <c r="Q143" s="200"/>
      <c r="R143" s="200"/>
      <c r="S143" s="200"/>
      <c r="T143" s="200"/>
    </row>
    <row r="144" spans="1:20" s="12" customFormat="1" ht="38.25" x14ac:dyDescent="0.25">
      <c r="A144" s="610" t="s">
        <v>500</v>
      </c>
      <c r="B144" s="617">
        <f ca="1">'по доходам'!B52</f>
        <v>38.6</v>
      </c>
      <c r="C144" s="617">
        <f ca="1">'по доходам'!C52</f>
        <v>36.5</v>
      </c>
      <c r="D144" s="617">
        <f ca="1">'по доходам'!D52</f>
        <v>43.6</v>
      </c>
      <c r="E144" s="623">
        <f t="shared" ca="1" si="16"/>
        <v>119.45205479452055</v>
      </c>
      <c r="F144" s="623">
        <f t="shared" ca="1" si="17"/>
        <v>112.95336787564766</v>
      </c>
      <c r="G144" s="200"/>
      <c r="H144" s="200"/>
      <c r="I144" s="200"/>
      <c r="J144" s="200"/>
      <c r="K144" s="200"/>
      <c r="L144" s="200"/>
      <c r="M144" s="200"/>
      <c r="N144" s="200"/>
      <c r="O144" s="200"/>
      <c r="P144" s="200"/>
      <c r="Q144" s="200"/>
      <c r="R144" s="200"/>
      <c r="S144" s="200"/>
      <c r="T144" s="200"/>
    </row>
    <row r="145" spans="1:20" s="12" customFormat="1" ht="25.5" x14ac:dyDescent="0.25">
      <c r="A145" s="610" t="s">
        <v>194</v>
      </c>
      <c r="B145" s="617">
        <f ca="1">'по доходам'!B53</f>
        <v>0.6</v>
      </c>
      <c r="C145" s="617">
        <f ca="1">'по доходам'!C53</f>
        <v>0.5</v>
      </c>
      <c r="D145" s="617">
        <f ca="1">'по доходам'!D53</f>
        <v>0.5</v>
      </c>
      <c r="E145" s="623">
        <f t="shared" ca="1" si="16"/>
        <v>100</v>
      </c>
      <c r="F145" s="623">
        <f t="shared" ca="1" si="17"/>
        <v>83.333333333333343</v>
      </c>
      <c r="G145" s="200"/>
      <c r="H145" s="200"/>
      <c r="I145" s="200"/>
      <c r="J145" s="200"/>
      <c r="K145" s="200"/>
      <c r="L145" s="200"/>
      <c r="M145" s="200"/>
      <c r="N145" s="200"/>
      <c r="O145" s="200"/>
      <c r="P145" s="200"/>
      <c r="Q145" s="200"/>
      <c r="R145" s="200"/>
      <c r="S145" s="200"/>
      <c r="T145" s="200"/>
    </row>
    <row r="146" spans="1:20" s="12" customFormat="1" ht="25.5" x14ac:dyDescent="0.25">
      <c r="A146" s="610" t="s">
        <v>501</v>
      </c>
      <c r="B146" s="617">
        <f ca="1">'по доходам'!B54</f>
        <v>5.0999999999999996</v>
      </c>
      <c r="C146" s="617">
        <f ca="1">'по доходам'!C54</f>
        <v>1.8</v>
      </c>
      <c r="D146" s="617">
        <f ca="1">'по доходам'!D54</f>
        <v>2.2999999999999998</v>
      </c>
      <c r="E146" s="623">
        <f t="shared" ca="1" si="16"/>
        <v>127.77777777777776</v>
      </c>
      <c r="F146" s="623">
        <f t="shared" ca="1" si="17"/>
        <v>45.098039215686271</v>
      </c>
      <c r="G146" s="200"/>
      <c r="H146" s="200"/>
      <c r="I146" s="200"/>
      <c r="J146" s="200"/>
      <c r="K146" s="200"/>
      <c r="L146" s="200"/>
      <c r="M146" s="200"/>
      <c r="N146" s="200"/>
      <c r="O146" s="200"/>
      <c r="P146" s="200"/>
      <c r="Q146" s="200"/>
      <c r="R146" s="200"/>
      <c r="S146" s="200"/>
      <c r="T146" s="200"/>
    </row>
    <row r="147" spans="1:20" s="12" customFormat="1" ht="25.5" x14ac:dyDescent="0.25">
      <c r="A147" s="610" t="s">
        <v>502</v>
      </c>
      <c r="B147" s="617">
        <f ca="1">'по доходам'!B55</f>
        <v>60.2</v>
      </c>
      <c r="C147" s="617">
        <f ca="1">'по доходам'!C55</f>
        <v>42.3</v>
      </c>
      <c r="D147" s="617">
        <f ca="1">'по доходам'!D55</f>
        <v>48</v>
      </c>
      <c r="E147" s="623">
        <f t="shared" ca="1" si="16"/>
        <v>113.47517730496455</v>
      </c>
      <c r="F147" s="623">
        <f t="shared" ca="1" si="17"/>
        <v>79.734219269102979</v>
      </c>
      <c r="G147" s="200"/>
      <c r="H147" s="200"/>
      <c r="I147" s="200"/>
      <c r="J147" s="200"/>
      <c r="K147" s="200"/>
      <c r="L147" s="200"/>
      <c r="M147" s="200"/>
      <c r="N147" s="200"/>
      <c r="O147" s="200"/>
      <c r="P147" s="200"/>
      <c r="Q147" s="200"/>
      <c r="R147" s="200"/>
      <c r="S147" s="200"/>
      <c r="T147" s="200"/>
    </row>
    <row r="148" spans="1:20" s="12" customFormat="1" x14ac:dyDescent="0.25">
      <c r="A148" s="610" t="s">
        <v>503</v>
      </c>
      <c r="B148" s="617">
        <f ca="1">'по доходам'!B56</f>
        <v>2.9</v>
      </c>
      <c r="C148" s="617">
        <f ca="1">'по доходам'!C56</f>
        <v>10.5</v>
      </c>
      <c r="D148" s="617">
        <f ca="1">'по доходам'!D56</f>
        <v>16.8</v>
      </c>
      <c r="E148" s="623">
        <f t="shared" ca="1" si="16"/>
        <v>160</v>
      </c>
      <c r="F148" s="623">
        <f t="shared" ca="1" si="17"/>
        <v>579.31034482758628</v>
      </c>
      <c r="G148" s="200"/>
      <c r="H148" s="200"/>
      <c r="I148" s="200"/>
      <c r="J148" s="200"/>
      <c r="K148" s="200"/>
      <c r="L148" s="200"/>
      <c r="M148" s="200"/>
      <c r="N148" s="200"/>
      <c r="O148" s="200"/>
      <c r="P148" s="200"/>
      <c r="Q148" s="200"/>
      <c r="R148" s="200"/>
      <c r="S148" s="200"/>
      <c r="T148" s="200"/>
    </row>
    <row r="149" spans="1:20" s="12" customFormat="1" x14ac:dyDescent="0.25">
      <c r="A149" s="610" t="s">
        <v>504</v>
      </c>
      <c r="B149" s="617">
        <f ca="1">'по доходам'!B57</f>
        <v>0</v>
      </c>
      <c r="C149" s="617">
        <f ca="1">'по доходам'!C57</f>
        <v>0</v>
      </c>
      <c r="D149" s="617">
        <f ca="1">'по доходам'!D57</f>
        <v>0</v>
      </c>
      <c r="E149" s="623" t="str">
        <f t="shared" ca="1" si="16"/>
        <v>-</v>
      </c>
      <c r="F149" s="623" t="str">
        <f t="shared" ca="1" si="17"/>
        <v>-</v>
      </c>
      <c r="G149" s="200"/>
      <c r="H149" s="200"/>
      <c r="I149" s="200"/>
      <c r="J149" s="200"/>
      <c r="K149" s="200"/>
      <c r="L149" s="200"/>
      <c r="M149" s="200"/>
      <c r="N149" s="200"/>
      <c r="O149" s="200"/>
      <c r="P149" s="200"/>
      <c r="Q149" s="200"/>
      <c r="R149" s="200"/>
      <c r="S149" s="200"/>
      <c r="T149" s="200"/>
    </row>
    <row r="150" spans="1:20" s="12" customFormat="1" x14ac:dyDescent="0.25">
      <c r="A150" s="200"/>
      <c r="B150" s="200"/>
      <c r="C150" s="200"/>
      <c r="D150" s="200"/>
      <c r="E150" s="200"/>
      <c r="F150" s="200"/>
      <c r="G150" s="200"/>
      <c r="H150" s="200"/>
      <c r="I150" s="200"/>
      <c r="J150" s="200"/>
      <c r="K150" s="200"/>
      <c r="L150" s="200"/>
      <c r="M150" s="200"/>
      <c r="N150" s="200"/>
      <c r="O150" s="200"/>
      <c r="P150" s="200"/>
      <c r="Q150" s="200"/>
      <c r="R150" s="200"/>
      <c r="S150" s="200"/>
      <c r="T150" s="200"/>
    </row>
    <row r="151" spans="1:20" s="12" customFormat="1" x14ac:dyDescent="0.25">
      <c r="A151" s="200"/>
      <c r="B151" s="200"/>
      <c r="C151" s="200"/>
      <c r="D151" s="200"/>
      <c r="E151" s="200"/>
      <c r="F151" s="200"/>
      <c r="G151" s="200"/>
      <c r="H151" s="200"/>
      <c r="I151" s="200"/>
      <c r="J151" s="200"/>
      <c r="K151" s="200"/>
      <c r="L151" s="200"/>
      <c r="M151" s="200"/>
      <c r="N151" s="200"/>
      <c r="O151" s="200"/>
      <c r="P151" s="200"/>
      <c r="Q151" s="200"/>
      <c r="R151" s="200"/>
      <c r="S151" s="200"/>
      <c r="T151" s="200"/>
    </row>
    <row r="152" spans="1:20" s="12" customFormat="1" x14ac:dyDescent="0.25">
      <c r="A152" s="200"/>
      <c r="B152" s="200"/>
      <c r="C152" s="200"/>
      <c r="D152" s="200"/>
      <c r="E152" s="200"/>
      <c r="F152" s="200"/>
      <c r="G152" s="200"/>
      <c r="H152" s="200"/>
      <c r="I152" s="200"/>
      <c r="J152" s="200"/>
      <c r="K152" s="200"/>
      <c r="L152" s="200"/>
      <c r="M152" s="200"/>
      <c r="N152" s="200"/>
      <c r="O152" s="200"/>
      <c r="P152" s="200"/>
      <c r="Q152" s="200"/>
      <c r="R152" s="200"/>
      <c r="S152" s="200"/>
      <c r="T152" s="200"/>
    </row>
    <row r="153" spans="1:20" s="12" customFormat="1" ht="21" x14ac:dyDescent="0.25">
      <c r="A153" s="732"/>
      <c r="B153" s="732"/>
      <c r="C153" s="732"/>
      <c r="D153" s="732"/>
      <c r="E153" s="732"/>
      <c r="F153" s="732"/>
      <c r="G153" s="200"/>
      <c r="H153" s="200"/>
      <c r="I153" s="200"/>
      <c r="J153" s="200"/>
      <c r="K153" s="200"/>
      <c r="L153" s="200"/>
      <c r="M153" s="200"/>
      <c r="N153" s="200"/>
      <c r="O153" s="200"/>
      <c r="P153" s="200"/>
      <c r="Q153" s="200"/>
      <c r="R153" s="200"/>
      <c r="S153" s="200"/>
      <c r="T153" s="200"/>
    </row>
    <row r="154" spans="1:20" s="12" customFormat="1" ht="21" x14ac:dyDescent="0.25">
      <c r="A154" s="640"/>
      <c r="B154" s="640"/>
      <c r="C154" s="640"/>
      <c r="D154" s="640"/>
      <c r="E154" s="640"/>
      <c r="F154" s="640"/>
      <c r="G154" s="200"/>
      <c r="H154" s="200"/>
      <c r="I154" s="200"/>
      <c r="J154" s="200"/>
      <c r="K154" s="200"/>
      <c r="L154" s="200"/>
      <c r="M154" s="200"/>
      <c r="N154" s="200"/>
      <c r="O154" s="200"/>
      <c r="P154" s="200"/>
      <c r="Q154" s="200"/>
      <c r="R154" s="200"/>
      <c r="S154" s="200"/>
      <c r="T154" s="200"/>
    </row>
    <row r="155" spans="1:20" s="12" customFormat="1" ht="21" x14ac:dyDescent="0.25">
      <c r="A155" s="640"/>
      <c r="B155" s="640"/>
      <c r="C155" s="640"/>
      <c r="D155" s="640"/>
      <c r="E155" s="640"/>
      <c r="F155" s="640"/>
      <c r="G155" s="200"/>
      <c r="H155" s="200"/>
      <c r="I155" s="200"/>
      <c r="J155" s="200"/>
      <c r="K155" s="200"/>
      <c r="L155" s="200"/>
      <c r="M155" s="200"/>
      <c r="N155" s="200"/>
      <c r="O155" s="200"/>
      <c r="P155" s="200"/>
      <c r="Q155" s="200"/>
      <c r="R155" s="200"/>
      <c r="S155" s="200"/>
      <c r="T155" s="200"/>
    </row>
    <row r="156" spans="1:20" s="12" customFormat="1" ht="21" x14ac:dyDescent="0.25">
      <c r="A156" s="640"/>
      <c r="B156" s="640"/>
      <c r="C156" s="640"/>
      <c r="D156" s="640"/>
      <c r="E156" s="640"/>
      <c r="F156" s="640"/>
      <c r="G156" s="200"/>
      <c r="H156" s="200"/>
      <c r="I156" s="200"/>
      <c r="J156" s="200"/>
      <c r="K156" s="200"/>
      <c r="L156" s="200"/>
      <c r="M156" s="200"/>
      <c r="N156" s="200"/>
      <c r="O156" s="200"/>
      <c r="P156" s="200"/>
      <c r="Q156" s="200"/>
      <c r="R156" s="200"/>
      <c r="S156" s="200"/>
      <c r="T156" s="200"/>
    </row>
    <row r="157" spans="1:20" s="12" customFormat="1" ht="21" x14ac:dyDescent="0.25">
      <c r="A157" s="640"/>
      <c r="B157" s="640"/>
      <c r="C157" s="640"/>
      <c r="D157" s="640"/>
      <c r="E157" s="640"/>
      <c r="F157" s="640"/>
      <c r="G157" s="200"/>
      <c r="H157" s="200"/>
      <c r="I157" s="200"/>
      <c r="J157" s="200"/>
      <c r="K157" s="200"/>
      <c r="L157" s="200"/>
      <c r="M157" s="200"/>
      <c r="N157" s="200"/>
      <c r="O157" s="200"/>
      <c r="P157" s="200"/>
      <c r="Q157" s="200"/>
      <c r="R157" s="200"/>
      <c r="S157" s="200"/>
      <c r="T157" s="200"/>
    </row>
    <row r="158" spans="1:20" s="12" customFormat="1" ht="21" x14ac:dyDescent="0.25">
      <c r="A158" s="640"/>
      <c r="B158" s="640"/>
      <c r="C158" s="640"/>
      <c r="D158" s="640"/>
      <c r="E158" s="640"/>
      <c r="F158" s="640"/>
      <c r="G158" s="200"/>
      <c r="H158" s="200"/>
      <c r="I158" s="200"/>
      <c r="J158" s="200"/>
      <c r="K158" s="200"/>
      <c r="L158" s="200"/>
      <c r="M158" s="200"/>
      <c r="N158" s="200"/>
      <c r="O158" s="200"/>
      <c r="P158" s="200"/>
      <c r="Q158" s="200"/>
      <c r="R158" s="200"/>
      <c r="S158" s="200"/>
      <c r="T158" s="200"/>
    </row>
    <row r="159" spans="1:20" s="12" customFormat="1" ht="21" x14ac:dyDescent="0.25">
      <c r="A159" s="640"/>
      <c r="B159" s="640"/>
      <c r="C159" s="640"/>
      <c r="D159" s="640"/>
      <c r="E159" s="640"/>
      <c r="F159" s="640"/>
      <c r="G159" s="200"/>
      <c r="H159" s="200"/>
      <c r="I159" s="200"/>
      <c r="J159" s="200"/>
      <c r="K159" s="200"/>
      <c r="L159" s="200"/>
      <c r="M159" s="200"/>
      <c r="N159" s="200"/>
      <c r="O159" s="200"/>
      <c r="P159" s="200"/>
      <c r="Q159" s="200"/>
      <c r="R159" s="200"/>
      <c r="S159" s="200"/>
      <c r="T159" s="200"/>
    </row>
    <row r="160" spans="1:20" s="12" customFormat="1" ht="21" x14ac:dyDescent="0.25">
      <c r="A160" s="640"/>
      <c r="B160" s="640"/>
      <c r="C160" s="640"/>
      <c r="D160" s="640"/>
      <c r="E160" s="640"/>
      <c r="F160" s="640"/>
      <c r="G160" s="200"/>
      <c r="H160" s="200"/>
      <c r="I160" s="200"/>
      <c r="J160" s="200"/>
      <c r="K160" s="200"/>
      <c r="L160" s="200"/>
      <c r="M160" s="200"/>
      <c r="N160" s="200"/>
      <c r="O160" s="200"/>
      <c r="P160" s="200"/>
      <c r="Q160" s="200"/>
      <c r="R160" s="200"/>
      <c r="S160" s="200"/>
      <c r="T160" s="200"/>
    </row>
    <row r="161" spans="1:20" s="12" customFormat="1" ht="21" x14ac:dyDescent="0.25">
      <c r="A161" s="640"/>
      <c r="B161" s="640"/>
      <c r="C161" s="640"/>
      <c r="D161" s="640"/>
      <c r="E161" s="640"/>
      <c r="F161" s="640"/>
      <c r="G161" s="200"/>
      <c r="H161" s="200"/>
      <c r="I161" s="200"/>
      <c r="J161" s="200"/>
      <c r="K161" s="200"/>
      <c r="L161" s="200"/>
      <c r="M161" s="200"/>
      <c r="N161" s="200"/>
      <c r="O161" s="200"/>
      <c r="P161" s="200"/>
      <c r="Q161" s="200"/>
      <c r="R161" s="200"/>
      <c r="S161" s="200"/>
      <c r="T161" s="200"/>
    </row>
    <row r="162" spans="1:20" s="12" customFormat="1" ht="21" x14ac:dyDescent="0.25">
      <c r="A162" s="640"/>
      <c r="B162" s="640"/>
      <c r="C162" s="640"/>
      <c r="D162" s="640"/>
      <c r="E162" s="640"/>
      <c r="F162" s="640"/>
      <c r="G162" s="200"/>
      <c r="H162" s="200"/>
      <c r="I162" s="200"/>
      <c r="J162" s="200"/>
      <c r="K162" s="200"/>
      <c r="L162" s="200"/>
      <c r="M162" s="200"/>
      <c r="N162" s="200"/>
      <c r="O162" s="200"/>
      <c r="P162" s="200"/>
      <c r="Q162" s="200"/>
      <c r="R162" s="200"/>
      <c r="S162" s="200"/>
      <c r="T162" s="200"/>
    </row>
    <row r="163" spans="1:20" s="12" customFormat="1" ht="21" x14ac:dyDescent="0.25">
      <c r="A163" s="640"/>
      <c r="B163" s="640"/>
      <c r="C163" s="640"/>
      <c r="D163" s="640"/>
      <c r="E163" s="640"/>
      <c r="F163" s="640"/>
      <c r="G163" s="200"/>
      <c r="H163" s="200"/>
      <c r="I163" s="200"/>
      <c r="J163" s="200"/>
      <c r="K163" s="200"/>
      <c r="L163" s="200"/>
      <c r="M163" s="200"/>
      <c r="N163" s="200"/>
      <c r="O163" s="200"/>
      <c r="P163" s="200"/>
      <c r="Q163" s="200"/>
      <c r="R163" s="200"/>
      <c r="S163" s="200"/>
      <c r="T163" s="200"/>
    </row>
    <row r="164" spans="1:20" s="12" customFormat="1" ht="21" x14ac:dyDescent="0.25">
      <c r="A164" s="640"/>
      <c r="B164" s="640"/>
      <c r="C164" s="640"/>
      <c r="D164" s="640"/>
      <c r="E164" s="640"/>
      <c r="F164" s="640"/>
      <c r="G164" s="200"/>
      <c r="H164" s="200"/>
      <c r="I164" s="200"/>
      <c r="J164" s="200"/>
      <c r="K164" s="200"/>
      <c r="L164" s="200"/>
      <c r="M164" s="200"/>
      <c r="N164" s="200"/>
      <c r="O164" s="200"/>
      <c r="P164" s="200"/>
      <c r="Q164" s="200"/>
      <c r="R164" s="200"/>
      <c r="S164" s="200"/>
      <c r="T164" s="200"/>
    </row>
    <row r="165" spans="1:20" s="12" customFormat="1" ht="21" x14ac:dyDescent="0.25">
      <c r="A165" s="640"/>
      <c r="B165" s="640"/>
      <c r="C165" s="640"/>
      <c r="D165" s="640"/>
      <c r="E165" s="640"/>
      <c r="F165" s="640"/>
      <c r="G165" s="200"/>
      <c r="H165" s="200"/>
      <c r="I165" s="200"/>
      <c r="J165" s="200"/>
      <c r="K165" s="200"/>
      <c r="L165" s="200"/>
      <c r="M165" s="200"/>
      <c r="N165" s="200"/>
      <c r="O165" s="200"/>
      <c r="P165" s="200"/>
      <c r="Q165" s="200"/>
      <c r="R165" s="200"/>
      <c r="S165" s="200"/>
      <c r="T165" s="200"/>
    </row>
    <row r="166" spans="1:20" s="12" customFormat="1" ht="21" x14ac:dyDescent="0.25">
      <c r="A166" s="640"/>
      <c r="B166" s="640"/>
      <c r="C166" s="640"/>
      <c r="D166" s="640"/>
      <c r="E166" s="640"/>
      <c r="F166" s="640"/>
      <c r="G166" s="200"/>
      <c r="H166" s="200"/>
      <c r="I166" s="200"/>
      <c r="J166" s="200"/>
      <c r="K166" s="200"/>
      <c r="L166" s="200"/>
      <c r="M166" s="200"/>
      <c r="N166" s="200"/>
      <c r="O166" s="200"/>
      <c r="P166" s="200"/>
      <c r="Q166" s="200"/>
      <c r="R166" s="200"/>
      <c r="S166" s="200"/>
      <c r="T166" s="200"/>
    </row>
    <row r="167" spans="1:20" s="12" customFormat="1" ht="21" x14ac:dyDescent="0.25">
      <c r="A167" s="640"/>
      <c r="B167" s="640"/>
      <c r="C167" s="640"/>
      <c r="D167" s="640"/>
      <c r="E167" s="640"/>
      <c r="F167" s="640"/>
      <c r="G167" s="200"/>
      <c r="H167" s="200"/>
      <c r="I167" s="200"/>
      <c r="J167" s="200"/>
      <c r="K167" s="200"/>
      <c r="L167" s="200"/>
      <c r="M167" s="200"/>
      <c r="N167" s="200"/>
      <c r="O167" s="200"/>
      <c r="P167" s="200"/>
      <c r="Q167" s="200"/>
      <c r="R167" s="200"/>
      <c r="S167" s="200"/>
      <c r="T167" s="200"/>
    </row>
    <row r="168" spans="1:20" s="12" customFormat="1" ht="21" x14ac:dyDescent="0.25">
      <c r="A168" s="640"/>
      <c r="B168" s="640"/>
      <c r="C168" s="640"/>
      <c r="D168" s="640"/>
      <c r="E168" s="640"/>
      <c r="F168" s="640"/>
      <c r="G168" s="200"/>
      <c r="H168" s="200"/>
      <c r="I168" s="200"/>
      <c r="J168" s="200"/>
      <c r="K168" s="200"/>
      <c r="L168" s="200"/>
      <c r="M168" s="200"/>
      <c r="N168" s="200"/>
      <c r="O168" s="200"/>
      <c r="P168" s="200"/>
      <c r="Q168" s="200"/>
      <c r="R168" s="200"/>
      <c r="S168" s="200"/>
      <c r="T168" s="200"/>
    </row>
    <row r="169" spans="1:20" s="12" customFormat="1" ht="21" x14ac:dyDescent="0.25">
      <c r="A169" s="640"/>
      <c r="B169" s="640"/>
      <c r="C169" s="640"/>
      <c r="D169" s="640"/>
      <c r="E169" s="640"/>
      <c r="F169" s="640"/>
      <c r="G169" s="200"/>
      <c r="H169" s="200"/>
      <c r="I169" s="200"/>
      <c r="J169" s="200"/>
      <c r="K169" s="200"/>
      <c r="L169" s="200"/>
      <c r="M169" s="200"/>
      <c r="N169" s="200"/>
      <c r="O169" s="200"/>
      <c r="P169" s="200"/>
      <c r="Q169" s="200"/>
      <c r="R169" s="200"/>
      <c r="S169" s="200"/>
      <c r="T169" s="200"/>
    </row>
    <row r="170" spans="1:20" s="12" customFormat="1" ht="18.75" x14ac:dyDescent="0.3">
      <c r="A170" s="733" t="s">
        <v>1385</v>
      </c>
      <c r="B170" s="733"/>
      <c r="C170" s="733"/>
      <c r="D170" s="733"/>
      <c r="E170" s="733"/>
      <c r="F170" s="733"/>
      <c r="G170" s="200"/>
      <c r="H170" s="200"/>
      <c r="I170" s="200"/>
      <c r="J170" s="200"/>
      <c r="K170" s="200"/>
      <c r="L170" s="200"/>
      <c r="M170" s="200"/>
      <c r="N170" s="200"/>
      <c r="O170" s="200"/>
      <c r="P170" s="200"/>
      <c r="Q170" s="200"/>
      <c r="R170" s="200"/>
      <c r="S170" s="200"/>
      <c r="T170" s="200"/>
    </row>
    <row r="171" spans="1:20" s="12" customFormat="1" x14ac:dyDescent="0.25">
      <c r="A171" s="642"/>
      <c r="B171" s="642"/>
      <c r="C171" s="642"/>
      <c r="D171" s="642"/>
      <c r="E171" s="642"/>
      <c r="F171" s="642" t="s">
        <v>1115</v>
      </c>
      <c r="G171" s="200"/>
      <c r="H171" s="200"/>
      <c r="I171" s="200"/>
      <c r="J171" s="200"/>
      <c r="K171" s="200"/>
      <c r="L171" s="200"/>
      <c r="M171" s="200"/>
      <c r="N171" s="200"/>
      <c r="O171" s="200"/>
      <c r="P171" s="200"/>
      <c r="Q171" s="200"/>
      <c r="R171" s="200"/>
      <c r="S171" s="200"/>
      <c r="T171" s="200"/>
    </row>
    <row r="172" spans="1:20" s="12" customFormat="1" ht="60" x14ac:dyDescent="0.25">
      <c r="A172" s="643" t="str">
        <f t="shared" ref="A172:F172" si="18">A109</f>
        <v xml:space="preserve">Наименование показателя </v>
      </c>
      <c r="B172" s="643" t="str">
        <f t="shared" si="18"/>
        <v>факт за соответствующий период 2023 года</v>
      </c>
      <c r="C172" s="643" t="str">
        <f t="shared" si="18"/>
        <v>План на 2024 год</v>
      </c>
      <c r="D172" s="643" t="str">
        <f t="shared" si="18"/>
        <v>факт за отчетный период 2024 года</v>
      </c>
      <c r="E172" s="643" t="str">
        <f t="shared" si="18"/>
        <v>% исполнения плана</v>
      </c>
      <c r="F172" s="643" t="str">
        <f t="shared" si="18"/>
        <v>Динамика, %</v>
      </c>
      <c r="G172" s="200"/>
      <c r="H172" s="200"/>
      <c r="I172" s="200"/>
      <c r="J172" s="200"/>
      <c r="K172" s="200"/>
      <c r="L172" s="200"/>
      <c r="M172" s="200"/>
      <c r="N172" s="200"/>
      <c r="O172" s="200"/>
      <c r="P172" s="200"/>
      <c r="Q172" s="200"/>
      <c r="R172" s="200"/>
      <c r="S172" s="200"/>
      <c r="T172" s="200"/>
    </row>
    <row r="173" spans="1:20" s="12" customFormat="1" x14ac:dyDescent="0.25">
      <c r="A173" s="626" t="s">
        <v>515</v>
      </c>
      <c r="B173" s="627">
        <f ca="1">SUM(B174:B185)</f>
        <v>2737.8</v>
      </c>
      <c r="C173" s="627">
        <f ca="1">SUM(C174:C185)</f>
        <v>3607.5</v>
      </c>
      <c r="D173" s="627">
        <f ca="1">SUM(D174:D185)</f>
        <v>3399.3</v>
      </c>
      <c r="E173" s="628">
        <f t="shared" ref="E173:E185" ca="1" si="19">IFERROR(D173*100/C173,"-")</f>
        <v>94.228690228690226</v>
      </c>
      <c r="F173" s="628">
        <f t="shared" ref="F173:F185" ca="1" si="20">IFERROR(D173*100/B173,"-")</f>
        <v>124.16173570019723</v>
      </c>
      <c r="G173" s="200"/>
      <c r="H173" s="200"/>
      <c r="I173" s="200"/>
      <c r="J173" s="200"/>
      <c r="K173" s="200"/>
      <c r="L173" s="200"/>
      <c r="M173" s="200"/>
      <c r="N173" s="200"/>
      <c r="O173" s="200"/>
      <c r="P173" s="200"/>
      <c r="Q173" s="200"/>
      <c r="R173" s="200"/>
      <c r="S173" s="200"/>
      <c r="T173" s="200"/>
    </row>
    <row r="174" spans="1:20" s="12" customFormat="1" x14ac:dyDescent="0.25">
      <c r="A174" s="629" t="s">
        <v>48</v>
      </c>
      <c r="B174" s="630"/>
      <c r="C174" s="630"/>
      <c r="D174" s="630"/>
      <c r="E174" s="628" t="str">
        <f t="shared" si="19"/>
        <v>-</v>
      </c>
      <c r="F174" s="628" t="str">
        <f t="shared" si="20"/>
        <v>-</v>
      </c>
      <c r="G174" s="200"/>
      <c r="H174" s="200"/>
      <c r="I174" s="200"/>
      <c r="J174" s="200"/>
      <c r="K174" s="200"/>
      <c r="L174" s="200"/>
      <c r="M174" s="200"/>
      <c r="N174" s="200"/>
      <c r="O174" s="200"/>
      <c r="P174" s="200"/>
      <c r="Q174" s="200"/>
      <c r="R174" s="200"/>
      <c r="S174" s="200"/>
      <c r="T174" s="200"/>
    </row>
    <row r="175" spans="1:20" s="12" customFormat="1" x14ac:dyDescent="0.25">
      <c r="A175" s="632" t="s">
        <v>518</v>
      </c>
      <c r="B175" s="627">
        <f ca="1">'по расходам'!B43</f>
        <v>186.7</v>
      </c>
      <c r="C175" s="627">
        <f ca="1">'по расходам'!C43</f>
        <v>251.1</v>
      </c>
      <c r="D175" s="627">
        <f ca="1">'по расходам'!D43</f>
        <v>216.6</v>
      </c>
      <c r="E175" s="628">
        <f t="shared" ca="1" si="19"/>
        <v>86.260454002389494</v>
      </c>
      <c r="F175" s="628">
        <f t="shared" ca="1" si="20"/>
        <v>116.0149973219068</v>
      </c>
      <c r="G175" s="200"/>
      <c r="H175" s="200"/>
      <c r="I175" s="200"/>
      <c r="J175" s="200"/>
      <c r="K175" s="200"/>
      <c r="L175" s="200"/>
      <c r="M175" s="200"/>
      <c r="N175" s="200"/>
      <c r="O175" s="200"/>
      <c r="P175" s="200"/>
      <c r="Q175" s="200"/>
      <c r="R175" s="200"/>
      <c r="S175" s="200"/>
      <c r="T175" s="200"/>
    </row>
    <row r="176" spans="1:20" s="12" customFormat="1" x14ac:dyDescent="0.25">
      <c r="A176" s="632" t="s">
        <v>637</v>
      </c>
      <c r="B176" s="627">
        <f ca="1">'по расходам'!B44</f>
        <v>0.5</v>
      </c>
      <c r="C176" s="627">
        <f ca="1">'по расходам'!C44</f>
        <v>1.4</v>
      </c>
      <c r="D176" s="627">
        <f ca="1">'по расходам'!D44</f>
        <v>0.3</v>
      </c>
      <c r="E176" s="628">
        <f t="shared" ca="1" si="19"/>
        <v>21.428571428571431</v>
      </c>
      <c r="F176" s="628">
        <f t="shared" ca="1" si="20"/>
        <v>60</v>
      </c>
      <c r="G176" s="200"/>
      <c r="H176" s="200"/>
      <c r="I176" s="200"/>
      <c r="J176" s="200"/>
      <c r="K176" s="200"/>
      <c r="L176" s="200"/>
      <c r="M176" s="200"/>
      <c r="N176" s="200"/>
      <c r="O176" s="200"/>
      <c r="P176" s="200"/>
      <c r="Q176" s="200"/>
      <c r="R176" s="200"/>
      <c r="S176" s="200"/>
      <c r="T176" s="200"/>
    </row>
    <row r="177" spans="1:20" ht="24" x14ac:dyDescent="0.25">
      <c r="A177" s="632" t="s">
        <v>650</v>
      </c>
      <c r="B177" s="627">
        <f ca="1">'по расходам'!B45</f>
        <v>31.4</v>
      </c>
      <c r="C177" s="627">
        <f ca="1">'по расходам'!C45</f>
        <v>37.1</v>
      </c>
      <c r="D177" s="627">
        <f ca="1">'по расходам'!D45</f>
        <v>33</v>
      </c>
      <c r="E177" s="628">
        <f t="shared" ca="1" si="19"/>
        <v>88.948787061994608</v>
      </c>
      <c r="F177" s="628">
        <f t="shared" ca="1" si="20"/>
        <v>105.09554140127389</v>
      </c>
    </row>
    <row r="178" spans="1:20" x14ac:dyDescent="0.25">
      <c r="A178" s="632" t="s">
        <v>678</v>
      </c>
      <c r="B178" s="627">
        <f ca="1">'по расходам'!B46</f>
        <v>40</v>
      </c>
      <c r="C178" s="627">
        <f ca="1">'по расходам'!C46</f>
        <v>59.5</v>
      </c>
      <c r="D178" s="627">
        <f ca="1">'по расходам'!D46</f>
        <v>53.4</v>
      </c>
      <c r="E178" s="628">
        <f t="shared" ca="1" si="19"/>
        <v>89.747899159663859</v>
      </c>
      <c r="F178" s="628">
        <f t="shared" ca="1" si="20"/>
        <v>133.5</v>
      </c>
    </row>
    <row r="179" spans="1:20" x14ac:dyDescent="0.25">
      <c r="A179" s="632" t="s">
        <v>715</v>
      </c>
      <c r="B179" s="627">
        <f ca="1">'по расходам'!B47</f>
        <v>26.2</v>
      </c>
      <c r="C179" s="627">
        <f ca="1">'по расходам'!C47</f>
        <v>164.9</v>
      </c>
      <c r="D179" s="627">
        <f ca="1">'по расходам'!D47</f>
        <v>160.9</v>
      </c>
      <c r="E179" s="628">
        <f t="shared" ca="1" si="19"/>
        <v>97.574287446937532</v>
      </c>
      <c r="F179" s="628">
        <f t="shared" ca="1" si="20"/>
        <v>614.12213740458014</v>
      </c>
    </row>
    <row r="180" spans="1:20" x14ac:dyDescent="0.25">
      <c r="A180" s="632" t="s">
        <v>758</v>
      </c>
      <c r="B180" s="627">
        <f ca="1">'по расходам'!B48</f>
        <v>2024.9</v>
      </c>
      <c r="C180" s="627">
        <f ca="1">'по расходам'!C48</f>
        <v>2474</v>
      </c>
      <c r="D180" s="627">
        <f ca="1">'по расходам'!D48</f>
        <v>2381.9</v>
      </c>
      <c r="E180" s="628">
        <f t="shared" ca="1" si="19"/>
        <v>96.277283751010515</v>
      </c>
      <c r="F180" s="628">
        <f t="shared" ca="1" si="20"/>
        <v>117.63050027161835</v>
      </c>
    </row>
    <row r="181" spans="1:20" x14ac:dyDescent="0.25">
      <c r="A181" s="632" t="s">
        <v>846</v>
      </c>
      <c r="B181" s="627">
        <f ca="1">'по расходам'!B49</f>
        <v>24.1</v>
      </c>
      <c r="C181" s="627">
        <f ca="1">'по расходам'!C49</f>
        <v>33.700000000000003</v>
      </c>
      <c r="D181" s="627">
        <f ca="1">'по расходам'!D49</f>
        <v>33.6</v>
      </c>
      <c r="E181" s="628">
        <f t="shared" ca="1" si="19"/>
        <v>99.703264094955486</v>
      </c>
      <c r="F181" s="628">
        <f t="shared" ca="1" si="20"/>
        <v>139.41908713692945</v>
      </c>
    </row>
    <row r="182" spans="1:20" x14ac:dyDescent="0.25">
      <c r="A182" s="632" t="s">
        <v>888</v>
      </c>
      <c r="B182" s="627">
        <f ca="1">'по расходам'!B50</f>
        <v>24</v>
      </c>
      <c r="C182" s="627">
        <f ca="1">'по расходам'!C50</f>
        <v>65.8</v>
      </c>
      <c r="D182" s="627">
        <f ca="1">'по расходам'!D50</f>
        <v>49.6</v>
      </c>
      <c r="E182" s="628">
        <f t="shared" ca="1" si="19"/>
        <v>75.379939209726444</v>
      </c>
      <c r="F182" s="628">
        <f t="shared" ca="1" si="20"/>
        <v>206.66666666666666</v>
      </c>
    </row>
    <row r="183" spans="1:20" x14ac:dyDescent="0.25">
      <c r="A183" s="632" t="s">
        <v>895</v>
      </c>
      <c r="B183" s="627">
        <f ca="1">'по расходам'!B51</f>
        <v>202.5</v>
      </c>
      <c r="C183" s="627">
        <f ca="1">'по расходам'!C51</f>
        <v>266.3</v>
      </c>
      <c r="D183" s="627">
        <f ca="1">'по расходам'!D51</f>
        <v>238.8</v>
      </c>
      <c r="E183" s="628">
        <f t="shared" ca="1" si="19"/>
        <v>89.673300788584299</v>
      </c>
      <c r="F183" s="628">
        <f t="shared" ca="1" si="20"/>
        <v>117.92592592592592</v>
      </c>
    </row>
    <row r="184" spans="1:20" x14ac:dyDescent="0.25">
      <c r="A184" s="632" t="s">
        <v>946</v>
      </c>
      <c r="B184" s="627">
        <f ca="1">'по расходам'!B52</f>
        <v>148.9</v>
      </c>
      <c r="C184" s="627">
        <f ca="1">'по расходам'!C52</f>
        <v>210.7</v>
      </c>
      <c r="D184" s="627">
        <f ca="1">'по расходам'!D52</f>
        <v>188.2</v>
      </c>
      <c r="E184" s="628">
        <f t="shared" ca="1" si="19"/>
        <v>89.321309919316562</v>
      </c>
      <c r="F184" s="628">
        <f t="shared" ca="1" si="20"/>
        <v>126.39355271994627</v>
      </c>
    </row>
    <row r="185" spans="1:20" x14ac:dyDescent="0.25">
      <c r="A185" s="632" t="s">
        <v>561</v>
      </c>
      <c r="B185" s="627">
        <f ca="1">'по расходам'!B54</f>
        <v>28.6</v>
      </c>
      <c r="C185" s="627">
        <f ca="1">'по расходам'!C54</f>
        <v>43</v>
      </c>
      <c r="D185" s="627">
        <f ca="1">'по расходам'!D54</f>
        <v>43</v>
      </c>
      <c r="E185" s="628">
        <f t="shared" ca="1" si="19"/>
        <v>100</v>
      </c>
      <c r="F185" s="628">
        <f t="shared" ca="1" si="20"/>
        <v>150.34965034965035</v>
      </c>
    </row>
    <row r="187" spans="1:20" s="12" customFormat="1" ht="18.75" customHeight="1" x14ac:dyDescent="0.25">
      <c r="A187" s="200"/>
      <c r="B187" s="200"/>
      <c r="C187" s="200"/>
      <c r="D187" s="200"/>
      <c r="E187" s="200"/>
      <c r="F187" s="200"/>
      <c r="G187" s="200"/>
      <c r="H187" s="200"/>
      <c r="I187" s="200"/>
      <c r="J187" s="200"/>
      <c r="K187" s="200"/>
      <c r="L187" s="200"/>
      <c r="M187" s="200"/>
      <c r="N187" s="200"/>
      <c r="O187" s="200"/>
      <c r="P187" s="200"/>
      <c r="Q187" s="200"/>
      <c r="R187" s="200"/>
      <c r="S187" s="200"/>
      <c r="T187" s="200"/>
    </row>
    <row r="188" spans="1:20" s="12" customFormat="1" ht="18.75" customHeight="1" x14ac:dyDescent="0.25">
      <c r="A188" s="200"/>
      <c r="B188" s="200"/>
      <c r="C188" s="200"/>
      <c r="D188" s="200"/>
      <c r="E188" s="200"/>
      <c r="F188" s="200"/>
      <c r="G188" s="200"/>
      <c r="H188" s="200"/>
      <c r="I188" s="200"/>
      <c r="J188" s="200"/>
      <c r="K188" s="200"/>
      <c r="L188" s="200"/>
      <c r="M188" s="200"/>
      <c r="N188" s="200"/>
      <c r="O188" s="200"/>
      <c r="P188" s="200"/>
      <c r="Q188" s="200"/>
      <c r="R188" s="200"/>
      <c r="S188" s="200"/>
      <c r="T188" s="200"/>
    </row>
    <row r="189" spans="1:20" s="12" customFormat="1" ht="18.75" customHeight="1" x14ac:dyDescent="0.25">
      <c r="A189" s="200"/>
      <c r="B189" s="200"/>
      <c r="C189" s="200"/>
      <c r="D189" s="200"/>
      <c r="E189" s="200"/>
      <c r="F189" s="200"/>
      <c r="G189" s="200"/>
      <c r="H189" s="200"/>
      <c r="I189" s="200"/>
      <c r="J189" s="200"/>
      <c r="K189" s="200"/>
      <c r="L189" s="200"/>
      <c r="M189" s="200"/>
      <c r="N189" s="200"/>
      <c r="O189" s="200"/>
      <c r="P189" s="200"/>
      <c r="Q189" s="200"/>
      <c r="R189" s="200"/>
      <c r="S189" s="200"/>
      <c r="T189" s="200"/>
    </row>
    <row r="190" spans="1:20" s="12" customFormat="1" ht="18.75" customHeight="1" x14ac:dyDescent="0.25">
      <c r="A190" s="200"/>
      <c r="B190" s="200"/>
      <c r="C190" s="200"/>
      <c r="D190" s="200"/>
      <c r="E190" s="200"/>
      <c r="F190" s="200"/>
      <c r="G190" s="200"/>
      <c r="H190" s="200"/>
      <c r="I190" s="200"/>
      <c r="J190" s="200"/>
      <c r="K190" s="200"/>
      <c r="L190" s="200"/>
      <c r="M190" s="200"/>
      <c r="N190" s="200"/>
      <c r="O190" s="200"/>
      <c r="P190" s="200"/>
      <c r="Q190" s="200"/>
      <c r="R190" s="200"/>
      <c r="S190" s="200"/>
      <c r="T190" s="200"/>
    </row>
    <row r="191" spans="1:20" s="12" customFormat="1" ht="18.75" customHeight="1" x14ac:dyDescent="0.25">
      <c r="A191" s="200"/>
      <c r="B191" s="200"/>
      <c r="C191" s="200"/>
      <c r="D191" s="200"/>
      <c r="E191" s="200"/>
      <c r="F191" s="200"/>
      <c r="G191" s="200"/>
      <c r="H191" s="200"/>
      <c r="I191" s="200"/>
      <c r="J191" s="200"/>
      <c r="K191" s="200"/>
      <c r="L191" s="200"/>
      <c r="M191" s="200"/>
      <c r="N191" s="200"/>
      <c r="O191" s="200"/>
      <c r="P191" s="200"/>
      <c r="Q191" s="200"/>
      <c r="R191" s="200"/>
      <c r="S191" s="200"/>
      <c r="T191" s="200"/>
    </row>
    <row r="192" spans="1:20" s="12" customFormat="1" ht="18.75" customHeight="1" x14ac:dyDescent="0.25">
      <c r="A192" s="200"/>
      <c r="B192" s="200"/>
      <c r="C192" s="200"/>
      <c r="D192" s="200"/>
      <c r="E192" s="200"/>
      <c r="F192" s="200"/>
      <c r="G192" s="200"/>
      <c r="H192" s="200"/>
      <c r="I192" s="200"/>
      <c r="J192" s="200"/>
      <c r="K192" s="200"/>
      <c r="L192" s="200"/>
      <c r="M192" s="200"/>
      <c r="N192" s="200"/>
      <c r="O192" s="200"/>
      <c r="P192" s="200"/>
      <c r="Q192" s="200"/>
      <c r="R192" s="200"/>
      <c r="S192" s="200"/>
      <c r="T192" s="200"/>
    </row>
    <row r="193" spans="1:20" s="12" customFormat="1" ht="18.75" customHeight="1" x14ac:dyDescent="0.25">
      <c r="A193" s="200"/>
      <c r="B193" s="200"/>
      <c r="C193" s="200"/>
      <c r="D193" s="200"/>
      <c r="E193" s="200"/>
      <c r="F193" s="200"/>
      <c r="G193" s="200"/>
      <c r="H193" s="200"/>
      <c r="I193" s="200"/>
      <c r="J193" s="200"/>
      <c r="K193" s="200"/>
      <c r="L193" s="200"/>
      <c r="M193" s="200"/>
      <c r="N193" s="200"/>
      <c r="O193" s="200"/>
      <c r="P193" s="200"/>
      <c r="Q193" s="200"/>
      <c r="R193" s="200"/>
      <c r="S193" s="200"/>
      <c r="T193" s="200"/>
    </row>
    <row r="194" spans="1:20" s="12" customFormat="1" ht="18.75" customHeight="1" x14ac:dyDescent="0.25">
      <c r="A194" s="200"/>
      <c r="B194" s="200"/>
      <c r="C194" s="200"/>
      <c r="D194" s="200"/>
      <c r="E194" s="200"/>
      <c r="F194" s="200"/>
      <c r="G194" s="200"/>
      <c r="H194" s="200"/>
      <c r="I194" s="200"/>
      <c r="J194" s="200"/>
      <c r="K194" s="200"/>
      <c r="L194" s="200"/>
      <c r="M194" s="200"/>
      <c r="N194" s="200"/>
      <c r="O194" s="200"/>
      <c r="P194" s="200"/>
      <c r="Q194" s="200"/>
      <c r="R194" s="200"/>
      <c r="S194" s="200"/>
      <c r="T194" s="200"/>
    </row>
    <row r="195" spans="1:20" s="12" customFormat="1" x14ac:dyDescent="0.25">
      <c r="A195" s="200"/>
      <c r="B195" s="200"/>
      <c r="C195" s="200"/>
      <c r="D195" s="200"/>
      <c r="E195" s="200"/>
      <c r="F195" s="200"/>
      <c r="G195" s="200"/>
      <c r="H195" s="200"/>
      <c r="I195" s="200"/>
      <c r="J195" s="200"/>
      <c r="K195" s="200"/>
      <c r="L195" s="200"/>
      <c r="M195" s="200"/>
      <c r="N195" s="200"/>
      <c r="O195" s="200"/>
      <c r="P195" s="200"/>
      <c r="Q195" s="200"/>
      <c r="R195" s="200"/>
      <c r="S195" s="200"/>
      <c r="T195" s="200"/>
    </row>
    <row r="196" spans="1:20" s="12" customFormat="1" x14ac:dyDescent="0.25">
      <c r="A196" s="200"/>
      <c r="B196" s="200"/>
      <c r="C196" s="200"/>
      <c r="D196" s="200"/>
      <c r="E196" s="200"/>
      <c r="F196" s="200"/>
      <c r="G196" s="200"/>
      <c r="H196" s="200"/>
      <c r="I196" s="200"/>
      <c r="J196" s="200"/>
      <c r="K196" s="200"/>
      <c r="L196" s="200"/>
      <c r="M196" s="200"/>
      <c r="N196" s="200"/>
      <c r="O196" s="200"/>
      <c r="P196" s="200"/>
      <c r="Q196" s="200"/>
      <c r="R196" s="200"/>
      <c r="S196" s="200"/>
      <c r="T196" s="200"/>
    </row>
    <row r="197" spans="1:20" s="12" customFormat="1" x14ac:dyDescent="0.25">
      <c r="A197" s="200"/>
      <c r="B197" s="200"/>
      <c r="C197" s="200"/>
      <c r="D197" s="200"/>
      <c r="E197" s="200"/>
      <c r="F197" s="200"/>
      <c r="G197" s="200"/>
      <c r="H197" s="200"/>
      <c r="I197" s="200"/>
      <c r="J197" s="200"/>
      <c r="K197" s="200"/>
      <c r="L197" s="200"/>
      <c r="M197" s="200"/>
      <c r="N197" s="200"/>
      <c r="O197" s="200"/>
      <c r="P197" s="200"/>
      <c r="Q197" s="200"/>
      <c r="R197" s="200"/>
      <c r="S197" s="200"/>
      <c r="T197" s="200"/>
    </row>
    <row r="198" spans="1:20" s="12" customFormat="1" x14ac:dyDescent="0.25">
      <c r="A198" s="200"/>
      <c r="B198" s="200"/>
      <c r="C198" s="200"/>
      <c r="D198" s="200"/>
      <c r="E198" s="200"/>
      <c r="F198" s="200"/>
      <c r="G198" s="200"/>
      <c r="H198" s="200"/>
      <c r="I198" s="200"/>
      <c r="J198" s="200"/>
      <c r="K198" s="200"/>
      <c r="L198" s="200"/>
      <c r="M198" s="200"/>
      <c r="N198" s="200"/>
      <c r="O198" s="200"/>
      <c r="P198" s="200"/>
      <c r="Q198" s="200"/>
      <c r="R198" s="200"/>
      <c r="S198" s="200"/>
      <c r="T198" s="200"/>
    </row>
    <row r="199" spans="1:20" s="12" customFormat="1" x14ac:dyDescent="0.25">
      <c r="A199" s="200"/>
      <c r="B199" s="200"/>
      <c r="C199" s="200"/>
      <c r="D199" s="200"/>
      <c r="E199" s="200"/>
      <c r="F199" s="200"/>
      <c r="G199" s="200"/>
      <c r="H199" s="200"/>
      <c r="I199" s="200"/>
      <c r="J199" s="200"/>
      <c r="K199" s="200"/>
      <c r="L199" s="200"/>
      <c r="M199" s="200"/>
      <c r="N199" s="200"/>
      <c r="O199" s="200"/>
      <c r="P199" s="200"/>
      <c r="Q199" s="200"/>
      <c r="R199" s="200"/>
      <c r="S199" s="200"/>
      <c r="T199" s="200"/>
    </row>
    <row r="200" spans="1:20" s="12" customFormat="1" x14ac:dyDescent="0.25">
      <c r="A200" s="200"/>
      <c r="B200" s="200"/>
      <c r="C200" s="200"/>
      <c r="D200" s="200"/>
      <c r="E200" s="200"/>
      <c r="F200" s="200"/>
      <c r="G200" s="200"/>
      <c r="H200" s="200"/>
      <c r="I200" s="200"/>
      <c r="J200" s="200"/>
      <c r="K200" s="200"/>
      <c r="L200" s="200"/>
      <c r="M200" s="200"/>
      <c r="N200" s="200"/>
      <c r="O200" s="200"/>
      <c r="P200" s="200"/>
      <c r="Q200" s="200"/>
      <c r="R200" s="200"/>
      <c r="S200" s="200"/>
      <c r="T200" s="200"/>
    </row>
    <row r="201" spans="1:20" s="12" customFormat="1" x14ac:dyDescent="0.25">
      <c r="A201" s="200"/>
      <c r="B201" s="200"/>
      <c r="C201" s="200"/>
      <c r="D201" s="200"/>
      <c r="E201" s="200"/>
      <c r="F201" s="200"/>
      <c r="G201" s="200"/>
      <c r="H201" s="200"/>
      <c r="I201" s="200"/>
      <c r="J201" s="200"/>
      <c r="K201" s="200"/>
      <c r="L201" s="200"/>
      <c r="M201" s="200"/>
      <c r="N201" s="200"/>
      <c r="O201" s="200"/>
      <c r="P201" s="200"/>
      <c r="Q201" s="200"/>
      <c r="R201" s="200"/>
      <c r="S201" s="200"/>
      <c r="T201" s="200"/>
    </row>
    <row r="202" spans="1:20" s="12" customFormat="1" x14ac:dyDescent="0.25">
      <c r="A202" s="200"/>
      <c r="B202" s="200"/>
      <c r="C202" s="200"/>
      <c r="D202" s="200"/>
      <c r="E202" s="200"/>
      <c r="F202" s="200"/>
      <c r="G202" s="200"/>
      <c r="H202" s="200"/>
      <c r="I202" s="200"/>
      <c r="J202" s="200"/>
      <c r="K202" s="200"/>
      <c r="L202" s="200"/>
      <c r="M202" s="200"/>
      <c r="N202" s="200"/>
      <c r="O202" s="200"/>
      <c r="P202" s="200"/>
      <c r="Q202" s="200"/>
      <c r="R202" s="200"/>
      <c r="S202" s="200"/>
      <c r="T202" s="200"/>
    </row>
    <row r="203" spans="1:20" s="12" customFormat="1" x14ac:dyDescent="0.25">
      <c r="A203" s="200"/>
      <c r="B203" s="200"/>
      <c r="C203" s="200"/>
      <c r="D203" s="200"/>
      <c r="E203" s="200"/>
      <c r="F203" s="200"/>
      <c r="G203" s="200"/>
      <c r="H203" s="200"/>
      <c r="I203" s="200"/>
      <c r="J203" s="200"/>
      <c r="K203" s="200"/>
      <c r="L203" s="200"/>
      <c r="M203" s="200"/>
      <c r="N203" s="200"/>
      <c r="O203" s="200"/>
      <c r="P203" s="200"/>
      <c r="Q203" s="200"/>
      <c r="R203" s="200"/>
      <c r="S203" s="200"/>
      <c r="T203" s="200"/>
    </row>
    <row r="204" spans="1:20" s="12" customFormat="1" x14ac:dyDescent="0.25">
      <c r="A204" s="200"/>
      <c r="B204" s="200"/>
      <c r="C204" s="200"/>
      <c r="D204" s="200"/>
      <c r="E204" s="200"/>
      <c r="F204" s="200"/>
      <c r="G204" s="200"/>
      <c r="H204" s="200"/>
      <c r="I204" s="200"/>
      <c r="J204" s="200"/>
      <c r="K204" s="200"/>
      <c r="L204" s="200"/>
      <c r="M204" s="200"/>
      <c r="N204" s="200"/>
      <c r="O204" s="200"/>
      <c r="P204" s="200"/>
      <c r="Q204" s="200"/>
      <c r="R204" s="200"/>
      <c r="S204" s="200"/>
      <c r="T204" s="200"/>
    </row>
    <row r="205" spans="1:20" s="12" customFormat="1" x14ac:dyDescent="0.25">
      <c r="A205" s="200"/>
      <c r="B205" s="200"/>
      <c r="C205" s="200"/>
      <c r="D205" s="200"/>
      <c r="E205" s="200"/>
      <c r="F205" s="200"/>
      <c r="G205" s="200"/>
      <c r="H205" s="200"/>
      <c r="I205" s="200"/>
      <c r="J205" s="200"/>
      <c r="K205" s="200"/>
      <c r="L205" s="200"/>
      <c r="M205" s="200"/>
      <c r="N205" s="200"/>
      <c r="O205" s="200"/>
      <c r="P205" s="200"/>
      <c r="Q205" s="200"/>
      <c r="R205" s="200"/>
      <c r="S205" s="200"/>
      <c r="T205" s="200"/>
    </row>
    <row r="209" spans="1:20" s="12" customFormat="1" x14ac:dyDescent="0.25">
      <c r="A209" s="200"/>
      <c r="B209" s="200"/>
      <c r="C209" s="200"/>
      <c r="D209" s="200"/>
      <c r="E209" s="200"/>
      <c r="F209" s="200"/>
      <c r="G209" s="200"/>
      <c r="H209" s="200"/>
      <c r="I209" s="200"/>
      <c r="J209" s="200"/>
      <c r="K209" s="200"/>
      <c r="L209" s="200"/>
      <c r="M209" s="200"/>
      <c r="N209" s="200"/>
      <c r="O209" s="200"/>
      <c r="P209" s="200"/>
      <c r="Q209" s="200"/>
      <c r="R209" s="200"/>
      <c r="S209" s="200"/>
      <c r="T209" s="200"/>
    </row>
    <row r="211" spans="1:20" ht="37.5" customHeight="1" x14ac:dyDescent="0.25">
      <c r="A211" s="730" t="s">
        <v>1361</v>
      </c>
      <c r="B211" s="730"/>
      <c r="C211" s="730"/>
      <c r="D211" s="730"/>
      <c r="E211" s="730"/>
      <c r="F211" s="730"/>
    </row>
    <row r="212" spans="1:20" x14ac:dyDescent="0.25">
      <c r="A212" s="644"/>
      <c r="B212" s="645"/>
      <c r="C212" s="645"/>
      <c r="D212" s="645"/>
      <c r="E212" s="645"/>
      <c r="F212" s="646" t="s">
        <v>1115</v>
      </c>
    </row>
    <row r="213" spans="1:20" ht="48" x14ac:dyDescent="0.25">
      <c r="A213" s="647" t="str">
        <f>'поддержка поселений'!B2</f>
        <v xml:space="preserve">Наименование показателя </v>
      </c>
      <c r="B213" s="647" t="str">
        <f>'поддержка поселений'!C2</f>
        <v>факт за соответствующий период 2023 года</v>
      </c>
      <c r="C213" s="647" t="str">
        <f>'поддержка поселений'!D2</f>
        <v>План на 2024 год</v>
      </c>
      <c r="D213" s="647" t="str">
        <f>'поддержка поселений'!E2</f>
        <v>факт за отчетный период 2024 года</v>
      </c>
      <c r="E213" s="647" t="str">
        <f>'поддержка поселений'!F2</f>
        <v>% исполнения плана</v>
      </c>
      <c r="F213" s="647" t="str">
        <f>'поддержка поселений'!G2</f>
        <v>Динамика, %</v>
      </c>
    </row>
    <row r="214" spans="1:20" ht="21" customHeight="1" x14ac:dyDescent="0.25">
      <c r="A214" s="648" t="s">
        <v>1360</v>
      </c>
      <c r="B214" s="649">
        <f ca="1">B216+B220</f>
        <v>42.721091999999999</v>
      </c>
      <c r="C214" s="649">
        <f ca="1">C216+C220</f>
        <v>50.533999999999999</v>
      </c>
      <c r="D214" s="649">
        <f ca="1">D216+D220</f>
        <v>50.533999999999999</v>
      </c>
      <c r="E214" s="650">
        <f ca="1">IFERROR(D214*100/C214,"-")</f>
        <v>100</v>
      </c>
      <c r="F214" s="650">
        <f ca="1">IFERROR(D214*100/B214,"-")</f>
        <v>118.28817484347076</v>
      </c>
    </row>
    <row r="215" spans="1:20" s="12" customFormat="1" ht="21" customHeight="1" x14ac:dyDescent="0.25">
      <c r="A215" s="651" t="s">
        <v>48</v>
      </c>
      <c r="B215" s="652"/>
      <c r="C215" s="652"/>
      <c r="D215" s="652"/>
      <c r="E215" s="652"/>
      <c r="F215" s="653"/>
      <c r="G215" s="200"/>
      <c r="H215" s="200"/>
      <c r="I215" s="200"/>
      <c r="J215" s="200"/>
      <c r="K215" s="200"/>
      <c r="L215" s="200"/>
      <c r="M215" s="200"/>
      <c r="N215" s="200"/>
      <c r="O215" s="200"/>
      <c r="P215" s="200"/>
      <c r="Q215" s="200"/>
      <c r="R215" s="200"/>
      <c r="S215" s="200"/>
      <c r="T215" s="200"/>
    </row>
    <row r="216" spans="1:20" ht="21" customHeight="1" x14ac:dyDescent="0.25">
      <c r="A216" s="648" t="s">
        <v>1362</v>
      </c>
      <c r="B216" s="649">
        <f ca="1">'поддержка поселений'!C6/1000</f>
        <v>19.261091999999998</v>
      </c>
      <c r="C216" s="649">
        <f ca="1">'поддержка поселений'!D6/1000</f>
        <v>34.033999999999999</v>
      </c>
      <c r="D216" s="649">
        <f ca="1">'поддержка поселений'!E6/1000</f>
        <v>34.033999999999999</v>
      </c>
      <c r="E216" s="650">
        <f ca="1">IFERROR(D216*100/C216,"-")</f>
        <v>100</v>
      </c>
      <c r="F216" s="650">
        <f ca="1">IFERROR(D216*100/B216,"-")</f>
        <v>176.69818512885979</v>
      </c>
    </row>
    <row r="217" spans="1:20" ht="21" customHeight="1" x14ac:dyDescent="0.25">
      <c r="A217" s="654" t="s">
        <v>1001</v>
      </c>
      <c r="B217" s="655">
        <f ca="1">'поддержка поселений'!C3/1000</f>
        <v>7</v>
      </c>
      <c r="C217" s="655">
        <f ca="1">'поддержка поселений'!D3/1000</f>
        <v>7</v>
      </c>
      <c r="D217" s="655">
        <f ca="1">'поддержка поселений'!E3/1000</f>
        <v>7</v>
      </c>
      <c r="E217" s="650">
        <f ca="1">IFERROR(D217*100/C217,"-")</f>
        <v>100</v>
      </c>
      <c r="F217" s="650">
        <f ca="1">IFERROR(D217*100/B217,"-")</f>
        <v>100</v>
      </c>
    </row>
    <row r="218" spans="1:20" ht="21" customHeight="1" x14ac:dyDescent="0.25">
      <c r="A218" s="654" t="s">
        <v>1278</v>
      </c>
      <c r="B218" s="655">
        <f ca="1">'поддержка поселений'!C4/1000</f>
        <v>2.4474999999999998</v>
      </c>
      <c r="C218" s="655">
        <f ca="1">'поддержка поселений'!D4/1000</f>
        <v>2</v>
      </c>
      <c r="D218" s="655">
        <f ca="1">'поддержка поселений'!E4/1000</f>
        <v>2</v>
      </c>
      <c r="E218" s="650">
        <f ca="1">IFERROR(D218*100/C218,"-")</f>
        <v>100</v>
      </c>
      <c r="F218" s="650">
        <f ca="1">IFERROR(D218*100/B218,"-")</f>
        <v>81.716036772216555</v>
      </c>
    </row>
    <row r="219" spans="1:20" ht="21" customHeight="1" x14ac:dyDescent="0.25">
      <c r="A219" s="654" t="s">
        <v>422</v>
      </c>
      <c r="B219" s="655">
        <f ca="1">'поддержка поселений'!C5/1000</f>
        <v>9.8135919999999981</v>
      </c>
      <c r="C219" s="655">
        <f ca="1">'поддержка поселений'!D5/1000</f>
        <v>25.033999999999999</v>
      </c>
      <c r="D219" s="655">
        <f ca="1">'поддержка поселений'!E5/1000</f>
        <v>25.033999999999999</v>
      </c>
      <c r="E219" s="650">
        <f ca="1">IFERROR(D219*100/C219,"-")</f>
        <v>100.00000000000001</v>
      </c>
      <c r="F219" s="650">
        <f ca="1">IFERROR(D219*100/B219,"-")</f>
        <v>255.09517819774865</v>
      </c>
    </row>
    <row r="220" spans="1:20" ht="21" customHeight="1" x14ac:dyDescent="0.25">
      <c r="A220" s="648" t="s">
        <v>1353</v>
      </c>
      <c r="B220" s="649">
        <f ca="1">'поддержка поселений'!C7/1000</f>
        <v>23.46</v>
      </c>
      <c r="C220" s="649">
        <f ca="1">'поддержка поселений'!D7/1000</f>
        <v>16.5</v>
      </c>
      <c r="D220" s="649">
        <f ca="1">'поддержка поселений'!E7/1000</f>
        <v>16.5</v>
      </c>
      <c r="E220" s="650">
        <f ca="1">IFERROR(D220*100/C220,"-")</f>
        <v>100</v>
      </c>
      <c r="F220" s="650">
        <f ca="1">IFERROR(D220*100/B220,"-")</f>
        <v>70.332480818414325</v>
      </c>
    </row>
  </sheetData>
  <sheetProtection algorithmName="SHA-512" hashValue="cJSAYMBbxFwZPnTyewqGfPyoxaefO532NAoY1gW7gouXeXHa0YuLCM2D/pGdP6Rd4Ix4k8L4INkn9I+yc0ArGA==" saltValue="5rkkoB1nn5nWQN3U4fEAew==" spinCount="100000" sheet="1" objects="1" scenarios="1"/>
  <mergeCells count="13">
    <mergeCell ref="A2:L2"/>
    <mergeCell ref="A5:R5"/>
    <mergeCell ref="A118:R118"/>
    <mergeCell ref="A6:F6"/>
    <mergeCell ref="A16:F16"/>
    <mergeCell ref="A25:F25"/>
    <mergeCell ref="A211:F211"/>
    <mergeCell ref="A120:F120"/>
    <mergeCell ref="A131:F131"/>
    <mergeCell ref="A153:F153"/>
    <mergeCell ref="A47:F47"/>
    <mergeCell ref="A107:F107"/>
    <mergeCell ref="A170:F170"/>
  </mergeCells>
  <pageMargins left="0.7" right="0.7" top="0.75" bottom="0.75" header="0.3" footer="0.3"/>
  <pageSetup paperSize="9" orientation="portrait" r:id="rId1"/>
  <drawing r:id="rId2"/>
  <picture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C136CE-BC3A-4BE2-9F43-E9A7DFC754AC}">
  <sheetPr>
    <tabColor theme="9" tint="-0.249977111117893"/>
  </sheetPr>
  <dimension ref="A1:Q429"/>
  <sheetViews>
    <sheetView zoomScale="90" zoomScaleNormal="90" zoomScaleSheetLayoutView="90" workbookViewId="0">
      <pane xSplit="3" ySplit="7" topLeftCell="I71" activePane="bottomRight" state="frozen"/>
      <selection activeCell="D16" sqref="D16:D21"/>
      <selection pane="topRight" activeCell="D16" sqref="D16:D21"/>
      <selection pane="bottomLeft" activeCell="D16" sqref="D16:D21"/>
      <selection pane="bottomRight" activeCell="D16" sqref="D16:D21"/>
    </sheetView>
  </sheetViews>
  <sheetFormatPr defaultRowHeight="15" x14ac:dyDescent="0.25"/>
  <cols>
    <col min="1" max="1" width="30.140625" style="577" customWidth="1"/>
    <col min="2" max="2" width="7.42578125" style="536" customWidth="1"/>
    <col min="3" max="3" width="23.85546875" style="536" customWidth="1"/>
    <col min="4" max="7" width="14.85546875" style="381" customWidth="1"/>
    <col min="8" max="9" width="13.5703125" style="381" customWidth="1"/>
    <col min="10" max="11" width="14.85546875" style="381" customWidth="1"/>
    <col min="12" max="12" width="13.5703125" style="381" customWidth="1"/>
    <col min="13" max="13" width="16.5703125" style="381" customWidth="1"/>
    <col min="14" max="15" width="13.5703125" style="381" customWidth="1"/>
    <col min="16" max="16" width="9.140625" style="536"/>
    <col min="17" max="17" width="9.140625" style="293"/>
  </cols>
  <sheetData>
    <row r="1" spans="1:17" x14ac:dyDescent="0.25">
      <c r="A1" s="537"/>
      <c r="B1" s="537"/>
      <c r="C1" s="537"/>
      <c r="D1" s="378"/>
      <c r="E1" s="378"/>
      <c r="F1" s="378"/>
      <c r="G1" s="378"/>
      <c r="H1" s="378"/>
    </row>
    <row r="2" spans="1:17" x14ac:dyDescent="0.25">
      <c r="A2" s="538" t="s">
        <v>513</v>
      </c>
    </row>
    <row r="3" spans="1:17" ht="15.75" thickBot="1" x14ac:dyDescent="0.3">
      <c r="A3" s="539"/>
      <c r="B3" s="539"/>
      <c r="C3" s="539"/>
      <c r="D3" s="385"/>
      <c r="E3" s="385"/>
      <c r="F3" s="385"/>
      <c r="G3" s="385"/>
      <c r="H3" s="385"/>
      <c r="I3" s="385"/>
      <c r="J3" s="385"/>
      <c r="K3" s="385"/>
      <c r="L3" s="385"/>
      <c r="M3" s="385"/>
      <c r="N3" s="385"/>
      <c r="O3" s="385"/>
    </row>
    <row r="4" spans="1:17" ht="15" customHeight="1" x14ac:dyDescent="0.25">
      <c r="A4" s="540" t="s">
        <v>20</v>
      </c>
      <c r="B4" s="541" t="s">
        <v>21</v>
      </c>
      <c r="C4" s="542" t="s">
        <v>514</v>
      </c>
      <c r="D4" s="543" t="s">
        <v>23</v>
      </c>
      <c r="E4" s="544"/>
      <c r="F4" s="544"/>
      <c r="G4" s="544"/>
      <c r="H4" s="544"/>
      <c r="I4" s="545"/>
      <c r="J4" s="546" t="s">
        <v>24</v>
      </c>
      <c r="K4" s="547"/>
      <c r="L4" s="547"/>
      <c r="M4" s="547"/>
      <c r="N4" s="547"/>
      <c r="O4" s="548"/>
    </row>
    <row r="5" spans="1:17" ht="101.25" x14ac:dyDescent="0.25">
      <c r="A5" s="574"/>
      <c r="B5" s="549"/>
      <c r="C5" s="550"/>
      <c r="D5" s="551" t="s">
        <v>25</v>
      </c>
      <c r="E5" s="552" t="s">
        <v>26</v>
      </c>
      <c r="F5" s="552" t="s">
        <v>27</v>
      </c>
      <c r="G5" s="552" t="s">
        <v>28</v>
      </c>
      <c r="H5" s="552" t="s">
        <v>29</v>
      </c>
      <c r="I5" s="553" t="s">
        <v>30</v>
      </c>
      <c r="J5" s="554" t="s">
        <v>25</v>
      </c>
      <c r="K5" s="555" t="s">
        <v>26</v>
      </c>
      <c r="L5" s="555" t="s">
        <v>27</v>
      </c>
      <c r="M5" s="555" t="s">
        <v>28</v>
      </c>
      <c r="N5" s="555" t="s">
        <v>29</v>
      </c>
      <c r="O5" s="556" t="s">
        <v>30</v>
      </c>
    </row>
    <row r="6" spans="1:17" ht="15.75" thickBot="1" x14ac:dyDescent="0.3">
      <c r="A6" s="557" t="s">
        <v>31</v>
      </c>
      <c r="B6" s="581" t="s">
        <v>32</v>
      </c>
      <c r="C6" s="582" t="s">
        <v>33</v>
      </c>
      <c r="D6" s="551" t="s">
        <v>34</v>
      </c>
      <c r="E6" s="552" t="s">
        <v>35</v>
      </c>
      <c r="F6" s="552" t="s">
        <v>36</v>
      </c>
      <c r="G6" s="552" t="s">
        <v>37</v>
      </c>
      <c r="H6" s="552" t="s">
        <v>38</v>
      </c>
      <c r="I6" s="553" t="s">
        <v>39</v>
      </c>
      <c r="J6" s="554" t="s">
        <v>40</v>
      </c>
      <c r="K6" s="555" t="s">
        <v>41</v>
      </c>
      <c r="L6" s="555" t="s">
        <v>42</v>
      </c>
      <c r="M6" s="555" t="s">
        <v>43</v>
      </c>
      <c r="N6" s="555" t="s">
        <v>44</v>
      </c>
      <c r="O6" s="556" t="s">
        <v>45</v>
      </c>
    </row>
    <row r="7" spans="1:17" s="13" customFormat="1" ht="12.75" customHeight="1" x14ac:dyDescent="0.25">
      <c r="A7" s="578" t="s">
        <v>515</v>
      </c>
      <c r="B7" s="583" t="s">
        <v>516</v>
      </c>
      <c r="C7" s="584" t="s">
        <v>517</v>
      </c>
      <c r="D7" s="515">
        <v>3545908266.6399999</v>
      </c>
      <c r="E7" s="507">
        <v>3545908266.6399999</v>
      </c>
      <c r="F7" s="507">
        <v>44457243.549999997</v>
      </c>
      <c r="G7" s="507">
        <v>2863436874.3200002</v>
      </c>
      <c r="H7" s="507">
        <v>379222698.19</v>
      </c>
      <c r="I7" s="529">
        <v>347705937.68000001</v>
      </c>
      <c r="J7" s="491">
        <v>3395827294.8299999</v>
      </c>
      <c r="K7" s="486">
        <v>3395827294.8299999</v>
      </c>
      <c r="L7" s="486">
        <v>44457350.810000002</v>
      </c>
      <c r="M7" s="486">
        <v>2737790873.6700001</v>
      </c>
      <c r="N7" s="486">
        <v>371336117.18000001</v>
      </c>
      <c r="O7" s="492">
        <v>331157654.79000002</v>
      </c>
      <c r="P7" s="536"/>
      <c r="Q7" s="293"/>
    </row>
    <row r="8" spans="1:17" s="13" customFormat="1" ht="12.75" customHeight="1" x14ac:dyDescent="0.25">
      <c r="A8" s="579" t="s">
        <v>48</v>
      </c>
      <c r="B8" s="585"/>
      <c r="C8" s="530"/>
      <c r="D8" s="515"/>
      <c r="E8" s="507"/>
      <c r="F8" s="507"/>
      <c r="G8" s="507"/>
      <c r="H8" s="507"/>
      <c r="I8" s="529"/>
      <c r="J8" s="491"/>
      <c r="K8" s="486"/>
      <c r="L8" s="486"/>
      <c r="M8" s="486"/>
      <c r="N8" s="486"/>
      <c r="O8" s="492"/>
      <c r="P8" s="536"/>
      <c r="Q8" s="293"/>
    </row>
    <row r="9" spans="1:17" s="13" customFormat="1" ht="12.75" customHeight="1" x14ac:dyDescent="0.25">
      <c r="A9" s="578" t="s">
        <v>518</v>
      </c>
      <c r="B9" s="586"/>
      <c r="C9" s="528" t="s">
        <v>519</v>
      </c>
      <c r="D9" s="515">
        <v>347043076.20999998</v>
      </c>
      <c r="E9" s="507">
        <v>347043076.20999998</v>
      </c>
      <c r="F9" s="507">
        <v>1474300</v>
      </c>
      <c r="G9" s="507">
        <v>221556663.97999999</v>
      </c>
      <c r="H9" s="507">
        <v>28370480</v>
      </c>
      <c r="I9" s="529">
        <v>98590232.230000004</v>
      </c>
      <c r="J9" s="491">
        <v>310310814.49000001</v>
      </c>
      <c r="K9" s="486">
        <v>310310814.49000001</v>
      </c>
      <c r="L9" s="486">
        <v>1474300</v>
      </c>
      <c r="M9" s="486">
        <v>186727872.93000001</v>
      </c>
      <c r="N9" s="486">
        <v>28224964.02</v>
      </c>
      <c r="O9" s="492">
        <v>96832277.540000007</v>
      </c>
      <c r="P9" s="536"/>
      <c r="Q9" s="293"/>
    </row>
    <row r="10" spans="1:17" s="13" customFormat="1" ht="12.75" customHeight="1" x14ac:dyDescent="0.25">
      <c r="A10" s="578" t="s">
        <v>520</v>
      </c>
      <c r="B10" s="586"/>
      <c r="C10" s="528" t="s">
        <v>521</v>
      </c>
      <c r="D10" s="515">
        <v>11635157.4</v>
      </c>
      <c r="E10" s="507">
        <v>11635157.4</v>
      </c>
      <c r="F10" s="507">
        <v>0</v>
      </c>
      <c r="G10" s="507">
        <v>2947900</v>
      </c>
      <c r="H10" s="507">
        <v>1606980</v>
      </c>
      <c r="I10" s="529">
        <v>7080277.4000000004</v>
      </c>
      <c r="J10" s="491">
        <v>11568416.25</v>
      </c>
      <c r="K10" s="486">
        <v>11568416.25</v>
      </c>
      <c r="L10" s="486">
        <v>0</v>
      </c>
      <c r="M10" s="486">
        <v>2906944.42</v>
      </c>
      <c r="N10" s="486">
        <v>1606541.86</v>
      </c>
      <c r="O10" s="492">
        <v>7054929.9699999997</v>
      </c>
      <c r="P10" s="536"/>
      <c r="Q10" s="293"/>
    </row>
    <row r="11" spans="1:17" s="13" customFormat="1" ht="12.75" customHeight="1" x14ac:dyDescent="0.25">
      <c r="A11" s="578" t="s">
        <v>522</v>
      </c>
      <c r="B11" s="586"/>
      <c r="C11" s="528" t="s">
        <v>523</v>
      </c>
      <c r="D11" s="515">
        <v>11635157.4</v>
      </c>
      <c r="E11" s="507">
        <v>11635157.4</v>
      </c>
      <c r="F11" s="507">
        <v>0</v>
      </c>
      <c r="G11" s="507">
        <v>2947900</v>
      </c>
      <c r="H11" s="507">
        <v>1606980</v>
      </c>
      <c r="I11" s="529">
        <v>7080277.4000000004</v>
      </c>
      <c r="J11" s="491">
        <v>11568416.25</v>
      </c>
      <c r="K11" s="486">
        <v>11568416.25</v>
      </c>
      <c r="L11" s="486">
        <v>0</v>
      </c>
      <c r="M11" s="486">
        <v>2906944.42</v>
      </c>
      <c r="N11" s="486">
        <v>1606541.86</v>
      </c>
      <c r="O11" s="492">
        <v>7054929.9699999997</v>
      </c>
      <c r="P11" s="536"/>
      <c r="Q11" s="293"/>
    </row>
    <row r="12" spans="1:17" s="13" customFormat="1" ht="12.75" customHeight="1" x14ac:dyDescent="0.25">
      <c r="A12" s="578" t="s">
        <v>524</v>
      </c>
      <c r="B12" s="586"/>
      <c r="C12" s="528" t="s">
        <v>525</v>
      </c>
      <c r="D12" s="515">
        <v>11635157.4</v>
      </c>
      <c r="E12" s="507">
        <v>11635157.4</v>
      </c>
      <c r="F12" s="507">
        <v>0</v>
      </c>
      <c r="G12" s="507">
        <v>2947900</v>
      </c>
      <c r="H12" s="507">
        <v>1606980</v>
      </c>
      <c r="I12" s="529">
        <v>7080277.4000000004</v>
      </c>
      <c r="J12" s="491">
        <v>11568416.25</v>
      </c>
      <c r="K12" s="486">
        <v>11568416.25</v>
      </c>
      <c r="L12" s="486">
        <v>0</v>
      </c>
      <c r="M12" s="486">
        <v>2906944.42</v>
      </c>
      <c r="N12" s="486">
        <v>1606541.86</v>
      </c>
      <c r="O12" s="492">
        <v>7054929.9699999997</v>
      </c>
      <c r="P12" s="536"/>
      <c r="Q12" s="293"/>
    </row>
    <row r="13" spans="1:17" s="13" customFormat="1" ht="12.75" customHeight="1" x14ac:dyDescent="0.25">
      <c r="A13" s="578" t="s">
        <v>526</v>
      </c>
      <c r="B13" s="586"/>
      <c r="C13" s="528" t="s">
        <v>527</v>
      </c>
      <c r="D13" s="515">
        <v>8930043.8399999999</v>
      </c>
      <c r="E13" s="507">
        <v>8930043.8399999999</v>
      </c>
      <c r="F13" s="507">
        <v>0</v>
      </c>
      <c r="G13" s="507">
        <v>2264200</v>
      </c>
      <c r="H13" s="507">
        <v>1238680</v>
      </c>
      <c r="I13" s="529">
        <v>5427163.8399999999</v>
      </c>
      <c r="J13" s="491">
        <v>8912246.4900000002</v>
      </c>
      <c r="K13" s="486">
        <v>8912246.4900000002</v>
      </c>
      <c r="L13" s="486">
        <v>0</v>
      </c>
      <c r="M13" s="486">
        <v>2262431.4900000002</v>
      </c>
      <c r="N13" s="486">
        <v>1238640</v>
      </c>
      <c r="O13" s="492">
        <v>5411175</v>
      </c>
      <c r="P13" s="536"/>
      <c r="Q13" s="293"/>
    </row>
    <row r="14" spans="1:17" s="13" customFormat="1" ht="12.75" customHeight="1" x14ac:dyDescent="0.25">
      <c r="A14" s="578" t="s">
        <v>528</v>
      </c>
      <c r="B14" s="586"/>
      <c r="C14" s="528" t="s">
        <v>529</v>
      </c>
      <c r="D14" s="515">
        <v>2705113.56</v>
      </c>
      <c r="E14" s="507">
        <v>2705113.56</v>
      </c>
      <c r="F14" s="507">
        <v>0</v>
      </c>
      <c r="G14" s="507">
        <v>683700</v>
      </c>
      <c r="H14" s="507">
        <v>368300</v>
      </c>
      <c r="I14" s="529">
        <v>1653113.56</v>
      </c>
      <c r="J14" s="491">
        <v>2656169.7599999998</v>
      </c>
      <c r="K14" s="486">
        <v>2656169.7599999998</v>
      </c>
      <c r="L14" s="486">
        <v>0</v>
      </c>
      <c r="M14" s="486">
        <v>644512.93000000005</v>
      </c>
      <c r="N14" s="486">
        <v>367901.86</v>
      </c>
      <c r="O14" s="492">
        <v>1643754.97</v>
      </c>
      <c r="P14" s="536"/>
      <c r="Q14" s="293"/>
    </row>
    <row r="15" spans="1:17" s="13" customFormat="1" ht="12.75" customHeight="1" x14ac:dyDescent="0.25">
      <c r="A15" s="578" t="s">
        <v>530</v>
      </c>
      <c r="B15" s="586"/>
      <c r="C15" s="528" t="s">
        <v>531</v>
      </c>
      <c r="D15" s="515">
        <v>4368000</v>
      </c>
      <c r="E15" s="507">
        <v>4368000</v>
      </c>
      <c r="F15" s="507">
        <v>0</v>
      </c>
      <c r="G15" s="507">
        <v>4368000</v>
      </c>
      <c r="H15" s="507">
        <v>0</v>
      </c>
      <c r="I15" s="529">
        <v>0</v>
      </c>
      <c r="J15" s="491">
        <v>4357588.03</v>
      </c>
      <c r="K15" s="486">
        <v>4357588.03</v>
      </c>
      <c r="L15" s="486">
        <v>0</v>
      </c>
      <c r="M15" s="486">
        <v>4357588.03</v>
      </c>
      <c r="N15" s="486">
        <v>0</v>
      </c>
      <c r="O15" s="492">
        <v>0</v>
      </c>
      <c r="P15" s="536"/>
      <c r="Q15" s="293"/>
    </row>
    <row r="16" spans="1:17" s="13" customFormat="1" ht="12.75" customHeight="1" x14ac:dyDescent="0.25">
      <c r="A16" s="578" t="s">
        <v>522</v>
      </c>
      <c r="B16" s="586"/>
      <c r="C16" s="528" t="s">
        <v>532</v>
      </c>
      <c r="D16" s="515">
        <v>4305300</v>
      </c>
      <c r="E16" s="507">
        <v>4305300</v>
      </c>
      <c r="F16" s="507">
        <v>0</v>
      </c>
      <c r="G16" s="507">
        <v>4305300</v>
      </c>
      <c r="H16" s="507">
        <v>0</v>
      </c>
      <c r="I16" s="529">
        <v>0</v>
      </c>
      <c r="J16" s="491">
        <v>4295088.03</v>
      </c>
      <c r="K16" s="486">
        <v>4295088.03</v>
      </c>
      <c r="L16" s="486">
        <v>0</v>
      </c>
      <c r="M16" s="486">
        <v>4295088.03</v>
      </c>
      <c r="N16" s="486">
        <v>0</v>
      </c>
      <c r="O16" s="492">
        <v>0</v>
      </c>
      <c r="P16" s="536"/>
      <c r="Q16" s="293"/>
    </row>
    <row r="17" spans="1:17" s="13" customFormat="1" ht="12.75" customHeight="1" x14ac:dyDescent="0.25">
      <c r="A17" s="578" t="s">
        <v>524</v>
      </c>
      <c r="B17" s="586"/>
      <c r="C17" s="528" t="s">
        <v>533</v>
      </c>
      <c r="D17" s="515">
        <v>4305300</v>
      </c>
      <c r="E17" s="507">
        <v>4305300</v>
      </c>
      <c r="F17" s="507">
        <v>0</v>
      </c>
      <c r="G17" s="507">
        <v>4305300</v>
      </c>
      <c r="H17" s="507">
        <v>0</v>
      </c>
      <c r="I17" s="529">
        <v>0</v>
      </c>
      <c r="J17" s="491">
        <v>4295088.03</v>
      </c>
      <c r="K17" s="486">
        <v>4295088.03</v>
      </c>
      <c r="L17" s="486">
        <v>0</v>
      </c>
      <c r="M17" s="486">
        <v>4295088.03</v>
      </c>
      <c r="N17" s="486">
        <v>0</v>
      </c>
      <c r="O17" s="492">
        <v>0</v>
      </c>
      <c r="P17" s="536"/>
      <c r="Q17" s="293"/>
    </row>
    <row r="18" spans="1:17" s="13" customFormat="1" ht="12.75" customHeight="1" x14ac:dyDescent="0.25">
      <c r="A18" s="578" t="s">
        <v>526</v>
      </c>
      <c r="B18" s="586"/>
      <c r="C18" s="528" t="s">
        <v>534</v>
      </c>
      <c r="D18" s="515">
        <v>3406390.92</v>
      </c>
      <c r="E18" s="507">
        <v>3406390.92</v>
      </c>
      <c r="F18" s="507">
        <v>0</v>
      </c>
      <c r="G18" s="507">
        <v>3406390.92</v>
      </c>
      <c r="H18" s="507">
        <v>0</v>
      </c>
      <c r="I18" s="529">
        <v>0</v>
      </c>
      <c r="J18" s="491">
        <v>3396953.01</v>
      </c>
      <c r="K18" s="486">
        <v>3396953.01</v>
      </c>
      <c r="L18" s="486">
        <v>0</v>
      </c>
      <c r="M18" s="486">
        <v>3396953.01</v>
      </c>
      <c r="N18" s="486">
        <v>0</v>
      </c>
      <c r="O18" s="492">
        <v>0</v>
      </c>
      <c r="P18" s="536"/>
      <c r="Q18" s="293"/>
    </row>
    <row r="19" spans="1:17" s="13" customFormat="1" ht="12.75" customHeight="1" x14ac:dyDescent="0.25">
      <c r="A19" s="578" t="s">
        <v>528</v>
      </c>
      <c r="B19" s="586"/>
      <c r="C19" s="528" t="s">
        <v>535</v>
      </c>
      <c r="D19" s="515">
        <v>898909.08</v>
      </c>
      <c r="E19" s="507">
        <v>898909.08</v>
      </c>
      <c r="F19" s="507">
        <v>0</v>
      </c>
      <c r="G19" s="507">
        <v>898909.08</v>
      </c>
      <c r="H19" s="507">
        <v>0</v>
      </c>
      <c r="I19" s="529">
        <v>0</v>
      </c>
      <c r="J19" s="491">
        <v>898135.02</v>
      </c>
      <c r="K19" s="486">
        <v>898135.02</v>
      </c>
      <c r="L19" s="486">
        <v>0</v>
      </c>
      <c r="M19" s="486">
        <v>898135.02</v>
      </c>
      <c r="N19" s="486">
        <v>0</v>
      </c>
      <c r="O19" s="492">
        <v>0</v>
      </c>
      <c r="P19" s="536"/>
      <c r="Q19" s="293"/>
    </row>
    <row r="20" spans="1:17" s="13" customFormat="1" ht="12.75" customHeight="1" x14ac:dyDescent="0.25">
      <c r="A20" s="578" t="s">
        <v>536</v>
      </c>
      <c r="B20" s="586"/>
      <c r="C20" s="528" t="s">
        <v>537</v>
      </c>
      <c r="D20" s="515">
        <v>62500</v>
      </c>
      <c r="E20" s="507">
        <v>62500</v>
      </c>
      <c r="F20" s="507">
        <v>0</v>
      </c>
      <c r="G20" s="507">
        <v>62500</v>
      </c>
      <c r="H20" s="507">
        <v>0</v>
      </c>
      <c r="I20" s="529">
        <v>0</v>
      </c>
      <c r="J20" s="491">
        <v>62500</v>
      </c>
      <c r="K20" s="486">
        <v>62500</v>
      </c>
      <c r="L20" s="486">
        <v>0</v>
      </c>
      <c r="M20" s="486">
        <v>62500</v>
      </c>
      <c r="N20" s="486">
        <v>0</v>
      </c>
      <c r="O20" s="492">
        <v>0</v>
      </c>
      <c r="P20" s="536"/>
      <c r="Q20" s="293"/>
    </row>
    <row r="21" spans="1:17" s="13" customFormat="1" ht="12.75" customHeight="1" x14ac:dyDescent="0.25">
      <c r="A21" s="578" t="s">
        <v>538</v>
      </c>
      <c r="B21" s="586"/>
      <c r="C21" s="528" t="s">
        <v>539</v>
      </c>
      <c r="D21" s="515">
        <v>62500</v>
      </c>
      <c r="E21" s="507">
        <v>62500</v>
      </c>
      <c r="F21" s="507">
        <v>0</v>
      </c>
      <c r="G21" s="507">
        <v>62500</v>
      </c>
      <c r="H21" s="507">
        <v>0</v>
      </c>
      <c r="I21" s="529">
        <v>0</v>
      </c>
      <c r="J21" s="491">
        <v>62500</v>
      </c>
      <c r="K21" s="486">
        <v>62500</v>
      </c>
      <c r="L21" s="486">
        <v>0</v>
      </c>
      <c r="M21" s="486">
        <v>62500</v>
      </c>
      <c r="N21" s="486">
        <v>0</v>
      </c>
      <c r="O21" s="492">
        <v>0</v>
      </c>
      <c r="P21" s="536"/>
      <c r="Q21" s="293"/>
    </row>
    <row r="22" spans="1:17" s="13" customFormat="1" ht="12.75" customHeight="1" x14ac:dyDescent="0.25">
      <c r="A22" s="578" t="s">
        <v>540</v>
      </c>
      <c r="B22" s="586"/>
      <c r="C22" s="528" t="s">
        <v>541</v>
      </c>
      <c r="D22" s="515">
        <v>62500</v>
      </c>
      <c r="E22" s="507">
        <v>62500</v>
      </c>
      <c r="F22" s="507">
        <v>0</v>
      </c>
      <c r="G22" s="507">
        <v>62500</v>
      </c>
      <c r="H22" s="507">
        <v>0</v>
      </c>
      <c r="I22" s="529">
        <v>0</v>
      </c>
      <c r="J22" s="491">
        <v>62500</v>
      </c>
      <c r="K22" s="486">
        <v>62500</v>
      </c>
      <c r="L22" s="486">
        <v>0</v>
      </c>
      <c r="M22" s="486">
        <v>62500</v>
      </c>
      <c r="N22" s="486">
        <v>0</v>
      </c>
      <c r="O22" s="492">
        <v>0</v>
      </c>
      <c r="P22" s="536"/>
      <c r="Q22" s="293"/>
    </row>
    <row r="23" spans="1:17" s="13" customFormat="1" ht="12.75" customHeight="1" x14ac:dyDescent="0.25">
      <c r="A23" s="578" t="s">
        <v>542</v>
      </c>
      <c r="B23" s="586"/>
      <c r="C23" s="528" t="s">
        <v>543</v>
      </c>
      <c r="D23" s="515">
        <v>200</v>
      </c>
      <c r="E23" s="507">
        <v>200</v>
      </c>
      <c r="F23" s="507">
        <v>0</v>
      </c>
      <c r="G23" s="507">
        <v>200</v>
      </c>
      <c r="H23" s="507">
        <v>0</v>
      </c>
      <c r="I23" s="529">
        <v>0</v>
      </c>
      <c r="J23" s="491">
        <v>0</v>
      </c>
      <c r="K23" s="486">
        <v>0</v>
      </c>
      <c r="L23" s="486">
        <v>0</v>
      </c>
      <c r="M23" s="486">
        <v>0</v>
      </c>
      <c r="N23" s="486">
        <v>0</v>
      </c>
      <c r="O23" s="492">
        <v>0</v>
      </c>
      <c r="P23" s="536"/>
      <c r="Q23" s="293"/>
    </row>
    <row r="24" spans="1:17" s="13" customFormat="1" ht="12.75" customHeight="1" x14ac:dyDescent="0.25">
      <c r="A24" s="578" t="s">
        <v>544</v>
      </c>
      <c r="B24" s="586"/>
      <c r="C24" s="528" t="s">
        <v>545</v>
      </c>
      <c r="D24" s="515">
        <v>200</v>
      </c>
      <c r="E24" s="507">
        <v>200</v>
      </c>
      <c r="F24" s="507">
        <v>0</v>
      </c>
      <c r="G24" s="507">
        <v>200</v>
      </c>
      <c r="H24" s="507">
        <v>0</v>
      </c>
      <c r="I24" s="529">
        <v>0</v>
      </c>
      <c r="J24" s="491">
        <v>0</v>
      </c>
      <c r="K24" s="486">
        <v>0</v>
      </c>
      <c r="L24" s="486">
        <v>0</v>
      </c>
      <c r="M24" s="486">
        <v>0</v>
      </c>
      <c r="N24" s="486">
        <v>0</v>
      </c>
      <c r="O24" s="492">
        <v>0</v>
      </c>
      <c r="P24" s="536"/>
      <c r="Q24" s="293"/>
    </row>
    <row r="25" spans="1:17" s="13" customFormat="1" ht="12.75" customHeight="1" x14ac:dyDescent="0.25">
      <c r="A25" s="578" t="s">
        <v>546</v>
      </c>
      <c r="B25" s="586"/>
      <c r="C25" s="528" t="s">
        <v>547</v>
      </c>
      <c r="D25" s="515">
        <v>200</v>
      </c>
      <c r="E25" s="507">
        <v>200</v>
      </c>
      <c r="F25" s="507">
        <v>0</v>
      </c>
      <c r="G25" s="507">
        <v>200</v>
      </c>
      <c r="H25" s="507">
        <v>0</v>
      </c>
      <c r="I25" s="529">
        <v>0</v>
      </c>
      <c r="J25" s="491">
        <v>0</v>
      </c>
      <c r="K25" s="486">
        <v>0</v>
      </c>
      <c r="L25" s="486">
        <v>0</v>
      </c>
      <c r="M25" s="486">
        <v>0</v>
      </c>
      <c r="N25" s="486">
        <v>0</v>
      </c>
      <c r="O25" s="492">
        <v>0</v>
      </c>
      <c r="P25" s="536"/>
      <c r="Q25" s="293"/>
    </row>
    <row r="26" spans="1:17" s="13" customFormat="1" ht="12.75" customHeight="1" x14ac:dyDescent="0.25">
      <c r="A26" s="578" t="s">
        <v>548</v>
      </c>
      <c r="B26" s="586"/>
      <c r="C26" s="528" t="s">
        <v>549</v>
      </c>
      <c r="D26" s="515">
        <v>155399573.88999999</v>
      </c>
      <c r="E26" s="507">
        <v>155399573.88999999</v>
      </c>
      <c r="F26" s="507">
        <v>716800</v>
      </c>
      <c r="G26" s="507">
        <v>85866800</v>
      </c>
      <c r="H26" s="507">
        <v>21395700</v>
      </c>
      <c r="I26" s="529">
        <v>48853873.890000001</v>
      </c>
      <c r="J26" s="491">
        <v>153485341.59999999</v>
      </c>
      <c r="K26" s="486">
        <v>153485341.59999999</v>
      </c>
      <c r="L26" s="486">
        <v>716800</v>
      </c>
      <c r="M26" s="486">
        <v>84229274.739999995</v>
      </c>
      <c r="N26" s="486">
        <v>21389925.629999999</v>
      </c>
      <c r="O26" s="492">
        <v>48582941.229999997</v>
      </c>
      <c r="P26" s="536"/>
      <c r="Q26" s="293"/>
    </row>
    <row r="27" spans="1:17" s="13" customFormat="1" ht="12.75" customHeight="1" x14ac:dyDescent="0.25">
      <c r="A27" s="578" t="s">
        <v>522</v>
      </c>
      <c r="B27" s="586"/>
      <c r="C27" s="528" t="s">
        <v>550</v>
      </c>
      <c r="D27" s="515">
        <v>146602402.74000001</v>
      </c>
      <c r="E27" s="507">
        <v>146602402.74000001</v>
      </c>
      <c r="F27" s="507">
        <v>0</v>
      </c>
      <c r="G27" s="507">
        <v>79313316.549999997</v>
      </c>
      <c r="H27" s="507">
        <v>20923500</v>
      </c>
      <c r="I27" s="529">
        <v>46365586.189999998</v>
      </c>
      <c r="J27" s="491">
        <v>146311599.47999999</v>
      </c>
      <c r="K27" s="486">
        <v>146311599.47999999</v>
      </c>
      <c r="L27" s="486">
        <v>0</v>
      </c>
      <c r="M27" s="486">
        <v>79066258.780000001</v>
      </c>
      <c r="N27" s="486">
        <v>20917843.100000001</v>
      </c>
      <c r="O27" s="492">
        <v>46327497.600000001</v>
      </c>
      <c r="P27" s="536"/>
      <c r="Q27" s="293"/>
    </row>
    <row r="28" spans="1:17" s="13" customFormat="1" ht="12.75" customHeight="1" x14ac:dyDescent="0.25">
      <c r="A28" s="578" t="s">
        <v>524</v>
      </c>
      <c r="B28" s="586"/>
      <c r="C28" s="528" t="s">
        <v>551</v>
      </c>
      <c r="D28" s="515">
        <v>146602402.74000001</v>
      </c>
      <c r="E28" s="507">
        <v>146602402.74000001</v>
      </c>
      <c r="F28" s="507">
        <v>0</v>
      </c>
      <c r="G28" s="507">
        <v>79313316.549999997</v>
      </c>
      <c r="H28" s="507">
        <v>20923500</v>
      </c>
      <c r="I28" s="529">
        <v>46365586.189999998</v>
      </c>
      <c r="J28" s="491">
        <v>146311599.47999999</v>
      </c>
      <c r="K28" s="486">
        <v>146311599.47999999</v>
      </c>
      <c r="L28" s="486">
        <v>0</v>
      </c>
      <c r="M28" s="486">
        <v>79066258.780000001</v>
      </c>
      <c r="N28" s="486">
        <v>20917843.100000001</v>
      </c>
      <c r="O28" s="492">
        <v>46327497.600000001</v>
      </c>
      <c r="P28" s="536"/>
      <c r="Q28" s="293"/>
    </row>
    <row r="29" spans="1:17" s="13" customFormat="1" ht="12.75" customHeight="1" x14ac:dyDescent="0.25">
      <c r="A29" s="578" t="s">
        <v>526</v>
      </c>
      <c r="B29" s="586"/>
      <c r="C29" s="528" t="s">
        <v>552</v>
      </c>
      <c r="D29" s="515">
        <v>112137241.04000001</v>
      </c>
      <c r="E29" s="507">
        <v>112137241.04000001</v>
      </c>
      <c r="F29" s="507">
        <v>0</v>
      </c>
      <c r="G29" s="507">
        <v>60290956.960000001</v>
      </c>
      <c r="H29" s="507">
        <v>16077071.33</v>
      </c>
      <c r="I29" s="529">
        <v>35769212.75</v>
      </c>
      <c r="J29" s="491">
        <v>112120628.98999999</v>
      </c>
      <c r="K29" s="486">
        <v>112120628.98999999</v>
      </c>
      <c r="L29" s="486">
        <v>0</v>
      </c>
      <c r="M29" s="486">
        <v>60282720.119999997</v>
      </c>
      <c r="N29" s="486">
        <v>16073798.619999999</v>
      </c>
      <c r="O29" s="492">
        <v>35764110.25</v>
      </c>
      <c r="P29" s="536"/>
      <c r="Q29" s="293"/>
    </row>
    <row r="30" spans="1:17" s="13" customFormat="1" ht="12.75" customHeight="1" x14ac:dyDescent="0.25">
      <c r="A30" s="578" t="s">
        <v>553</v>
      </c>
      <c r="B30" s="586"/>
      <c r="C30" s="528" t="s">
        <v>554</v>
      </c>
      <c r="D30" s="515">
        <v>975624.82</v>
      </c>
      <c r="E30" s="507">
        <v>975624.82</v>
      </c>
      <c r="F30" s="507">
        <v>0</v>
      </c>
      <c r="G30" s="507">
        <v>902556.85</v>
      </c>
      <c r="H30" s="507">
        <v>30206.67</v>
      </c>
      <c r="I30" s="529">
        <v>42861.3</v>
      </c>
      <c r="J30" s="491">
        <v>901701.78</v>
      </c>
      <c r="K30" s="486">
        <v>901701.78</v>
      </c>
      <c r="L30" s="486">
        <v>0</v>
      </c>
      <c r="M30" s="486">
        <v>839615.25</v>
      </c>
      <c r="N30" s="486">
        <v>30206.67</v>
      </c>
      <c r="O30" s="492">
        <v>31879.86</v>
      </c>
      <c r="P30" s="536"/>
      <c r="Q30" s="293"/>
    </row>
    <row r="31" spans="1:17" s="13" customFormat="1" ht="12.75" customHeight="1" x14ac:dyDescent="0.25">
      <c r="A31" s="578" t="s">
        <v>528</v>
      </c>
      <c r="B31" s="586"/>
      <c r="C31" s="528" t="s">
        <v>555</v>
      </c>
      <c r="D31" s="515">
        <v>33489536.879999999</v>
      </c>
      <c r="E31" s="507">
        <v>33489536.879999999</v>
      </c>
      <c r="F31" s="507">
        <v>0</v>
      </c>
      <c r="G31" s="507">
        <v>18119802.739999998</v>
      </c>
      <c r="H31" s="507">
        <v>4816222</v>
      </c>
      <c r="I31" s="529">
        <v>10553512.140000001</v>
      </c>
      <c r="J31" s="491">
        <v>33289268.710000001</v>
      </c>
      <c r="K31" s="486">
        <v>33289268.710000001</v>
      </c>
      <c r="L31" s="486">
        <v>0</v>
      </c>
      <c r="M31" s="486">
        <v>17943923.41</v>
      </c>
      <c r="N31" s="486">
        <v>4813837.8099999996</v>
      </c>
      <c r="O31" s="492">
        <v>10531507.49</v>
      </c>
      <c r="P31" s="536"/>
      <c r="Q31" s="293"/>
    </row>
    <row r="32" spans="1:17" s="13" customFormat="1" ht="12.75" customHeight="1" x14ac:dyDescent="0.25">
      <c r="A32" s="578" t="s">
        <v>536</v>
      </c>
      <c r="B32" s="586"/>
      <c r="C32" s="528" t="s">
        <v>556</v>
      </c>
      <c r="D32" s="515">
        <v>8066142.75</v>
      </c>
      <c r="E32" s="507">
        <v>8066142.75</v>
      </c>
      <c r="F32" s="507">
        <v>0</v>
      </c>
      <c r="G32" s="507">
        <v>5978683.4500000002</v>
      </c>
      <c r="H32" s="507">
        <v>146200</v>
      </c>
      <c r="I32" s="529">
        <v>1941259.3</v>
      </c>
      <c r="J32" s="491">
        <v>6471371.54</v>
      </c>
      <c r="K32" s="486">
        <v>6471371.54</v>
      </c>
      <c r="L32" s="486">
        <v>0</v>
      </c>
      <c r="M32" s="486">
        <v>4605384.92</v>
      </c>
      <c r="N32" s="486">
        <v>146082.53</v>
      </c>
      <c r="O32" s="492">
        <v>1719904.09</v>
      </c>
      <c r="P32" s="536"/>
      <c r="Q32" s="293"/>
    </row>
    <row r="33" spans="1:17" s="13" customFormat="1" ht="12.75" customHeight="1" x14ac:dyDescent="0.25">
      <c r="A33" s="578" t="s">
        <v>538</v>
      </c>
      <c r="B33" s="586"/>
      <c r="C33" s="528" t="s">
        <v>557</v>
      </c>
      <c r="D33" s="515">
        <v>8066142.75</v>
      </c>
      <c r="E33" s="507">
        <v>8066142.75</v>
      </c>
      <c r="F33" s="507">
        <v>0</v>
      </c>
      <c r="G33" s="507">
        <v>5978683.4500000002</v>
      </c>
      <c r="H33" s="507">
        <v>146200</v>
      </c>
      <c r="I33" s="529">
        <v>1941259.3</v>
      </c>
      <c r="J33" s="491">
        <v>6471371.54</v>
      </c>
      <c r="K33" s="486">
        <v>6471371.54</v>
      </c>
      <c r="L33" s="486">
        <v>0</v>
      </c>
      <c r="M33" s="486">
        <v>4605384.92</v>
      </c>
      <c r="N33" s="486">
        <v>146082.53</v>
      </c>
      <c r="O33" s="492">
        <v>1719904.09</v>
      </c>
      <c r="P33" s="536"/>
      <c r="Q33" s="293"/>
    </row>
    <row r="34" spans="1:17" s="13" customFormat="1" ht="12.75" customHeight="1" x14ac:dyDescent="0.25">
      <c r="A34" s="578" t="s">
        <v>540</v>
      </c>
      <c r="B34" s="586"/>
      <c r="C34" s="528" t="s">
        <v>558</v>
      </c>
      <c r="D34" s="515">
        <v>3940204.83</v>
      </c>
      <c r="E34" s="507">
        <v>3940204.83</v>
      </c>
      <c r="F34" s="507">
        <v>0</v>
      </c>
      <c r="G34" s="507">
        <v>2476383.4500000002</v>
      </c>
      <c r="H34" s="507">
        <v>146200</v>
      </c>
      <c r="I34" s="529">
        <v>1317621.3799999999</v>
      </c>
      <c r="J34" s="491">
        <v>3068325.07</v>
      </c>
      <c r="K34" s="486">
        <v>3068325.07</v>
      </c>
      <c r="L34" s="486">
        <v>0</v>
      </c>
      <c r="M34" s="486">
        <v>1748795.19</v>
      </c>
      <c r="N34" s="486">
        <v>146082.53</v>
      </c>
      <c r="O34" s="492">
        <v>1173447.3500000001</v>
      </c>
      <c r="P34" s="536"/>
      <c r="Q34" s="293"/>
    </row>
    <row r="35" spans="1:17" s="13" customFormat="1" ht="12.75" customHeight="1" x14ac:dyDescent="0.25">
      <c r="A35" s="578" t="s">
        <v>559</v>
      </c>
      <c r="B35" s="586"/>
      <c r="C35" s="528" t="s">
        <v>560</v>
      </c>
      <c r="D35" s="515">
        <v>4125937.92</v>
      </c>
      <c r="E35" s="507">
        <v>4125937.92</v>
      </c>
      <c r="F35" s="507">
        <v>0</v>
      </c>
      <c r="G35" s="507">
        <v>3502300</v>
      </c>
      <c r="H35" s="507">
        <v>0</v>
      </c>
      <c r="I35" s="529">
        <v>623637.92000000004</v>
      </c>
      <c r="J35" s="491">
        <v>3403046.47</v>
      </c>
      <c r="K35" s="486">
        <v>3403046.47</v>
      </c>
      <c r="L35" s="486">
        <v>0</v>
      </c>
      <c r="M35" s="486">
        <v>2856589.73</v>
      </c>
      <c r="N35" s="486">
        <v>0</v>
      </c>
      <c r="O35" s="492">
        <v>546456.74</v>
      </c>
      <c r="P35" s="536"/>
      <c r="Q35" s="293"/>
    </row>
    <row r="36" spans="1:17" s="13" customFormat="1" ht="12.75" customHeight="1" x14ac:dyDescent="0.25">
      <c r="A36" s="578" t="s">
        <v>561</v>
      </c>
      <c r="B36" s="586"/>
      <c r="C36" s="528" t="s">
        <v>562</v>
      </c>
      <c r="D36" s="515">
        <v>0</v>
      </c>
      <c r="E36" s="507">
        <v>0</v>
      </c>
      <c r="F36" s="507">
        <v>716800</v>
      </c>
      <c r="G36" s="507">
        <v>0</v>
      </c>
      <c r="H36" s="507">
        <v>326000</v>
      </c>
      <c r="I36" s="529">
        <v>390800</v>
      </c>
      <c r="J36" s="491">
        <v>0</v>
      </c>
      <c r="K36" s="486">
        <v>0</v>
      </c>
      <c r="L36" s="486">
        <v>716800</v>
      </c>
      <c r="M36" s="486">
        <v>0</v>
      </c>
      <c r="N36" s="486">
        <v>326000</v>
      </c>
      <c r="O36" s="492">
        <v>390800</v>
      </c>
      <c r="P36" s="536"/>
      <c r="Q36" s="293"/>
    </row>
    <row r="37" spans="1:17" s="13" customFormat="1" ht="12.75" customHeight="1" x14ac:dyDescent="0.25">
      <c r="A37" s="578" t="s">
        <v>422</v>
      </c>
      <c r="B37" s="586"/>
      <c r="C37" s="528" t="s">
        <v>563</v>
      </c>
      <c r="D37" s="515">
        <v>0</v>
      </c>
      <c r="E37" s="507">
        <v>0</v>
      </c>
      <c r="F37" s="507">
        <v>716800</v>
      </c>
      <c r="G37" s="507">
        <v>0</v>
      </c>
      <c r="H37" s="507">
        <v>326000</v>
      </c>
      <c r="I37" s="529">
        <v>390800</v>
      </c>
      <c r="J37" s="491">
        <v>0</v>
      </c>
      <c r="K37" s="486">
        <v>0</v>
      </c>
      <c r="L37" s="486">
        <v>716800</v>
      </c>
      <c r="M37" s="486">
        <v>0</v>
      </c>
      <c r="N37" s="486">
        <v>326000</v>
      </c>
      <c r="O37" s="492">
        <v>390800</v>
      </c>
      <c r="P37" s="536"/>
      <c r="Q37" s="293"/>
    </row>
    <row r="38" spans="1:17" s="13" customFormat="1" ht="12.75" customHeight="1" x14ac:dyDescent="0.25">
      <c r="A38" s="578" t="s">
        <v>542</v>
      </c>
      <c r="B38" s="586"/>
      <c r="C38" s="528" t="s">
        <v>564</v>
      </c>
      <c r="D38" s="515">
        <v>731028.4</v>
      </c>
      <c r="E38" s="507">
        <v>731028.4</v>
      </c>
      <c r="F38" s="507">
        <v>0</v>
      </c>
      <c r="G38" s="507">
        <v>574800</v>
      </c>
      <c r="H38" s="507">
        <v>0</v>
      </c>
      <c r="I38" s="529">
        <v>156228.4</v>
      </c>
      <c r="J38" s="491">
        <v>702370.58</v>
      </c>
      <c r="K38" s="486">
        <v>702370.58</v>
      </c>
      <c r="L38" s="486">
        <v>0</v>
      </c>
      <c r="M38" s="486">
        <v>557631.04</v>
      </c>
      <c r="N38" s="486">
        <v>0</v>
      </c>
      <c r="O38" s="492">
        <v>144739.54</v>
      </c>
      <c r="P38" s="536"/>
      <c r="Q38" s="293"/>
    </row>
    <row r="39" spans="1:17" s="13" customFormat="1" ht="12.75" customHeight="1" x14ac:dyDescent="0.25">
      <c r="A39" s="578" t="s">
        <v>544</v>
      </c>
      <c r="B39" s="586"/>
      <c r="C39" s="528" t="s">
        <v>565</v>
      </c>
      <c r="D39" s="515">
        <v>731028.4</v>
      </c>
      <c r="E39" s="507">
        <v>731028.4</v>
      </c>
      <c r="F39" s="507">
        <v>0</v>
      </c>
      <c r="G39" s="507">
        <v>574800</v>
      </c>
      <c r="H39" s="507">
        <v>0</v>
      </c>
      <c r="I39" s="529">
        <v>156228.4</v>
      </c>
      <c r="J39" s="491">
        <v>702370.58</v>
      </c>
      <c r="K39" s="486">
        <v>702370.58</v>
      </c>
      <c r="L39" s="486">
        <v>0</v>
      </c>
      <c r="M39" s="486">
        <v>557631.04</v>
      </c>
      <c r="N39" s="486">
        <v>0</v>
      </c>
      <c r="O39" s="492">
        <v>144739.54</v>
      </c>
      <c r="P39" s="536"/>
      <c r="Q39" s="293"/>
    </row>
    <row r="40" spans="1:17" s="13" customFormat="1" ht="12.75" customHeight="1" x14ac:dyDescent="0.25">
      <c r="A40" s="578" t="s">
        <v>566</v>
      </c>
      <c r="B40" s="586"/>
      <c r="C40" s="528" t="s">
        <v>567</v>
      </c>
      <c r="D40" s="515">
        <v>406929</v>
      </c>
      <c r="E40" s="507">
        <v>406929</v>
      </c>
      <c r="F40" s="507">
        <v>0</v>
      </c>
      <c r="G40" s="507">
        <v>361100</v>
      </c>
      <c r="H40" s="507">
        <v>0</v>
      </c>
      <c r="I40" s="529">
        <v>45829</v>
      </c>
      <c r="J40" s="491">
        <v>394483</v>
      </c>
      <c r="K40" s="486">
        <v>394483</v>
      </c>
      <c r="L40" s="486">
        <v>0</v>
      </c>
      <c r="M40" s="486">
        <v>354654</v>
      </c>
      <c r="N40" s="486">
        <v>0</v>
      </c>
      <c r="O40" s="492">
        <v>39829</v>
      </c>
      <c r="P40" s="536"/>
      <c r="Q40" s="293"/>
    </row>
    <row r="41" spans="1:17" s="13" customFormat="1" ht="12.75" customHeight="1" x14ac:dyDescent="0.25">
      <c r="A41" s="578" t="s">
        <v>568</v>
      </c>
      <c r="B41" s="586"/>
      <c r="C41" s="528" t="s">
        <v>569</v>
      </c>
      <c r="D41" s="515">
        <v>18519</v>
      </c>
      <c r="E41" s="507">
        <v>18519</v>
      </c>
      <c r="F41" s="507">
        <v>0</v>
      </c>
      <c r="G41" s="507">
        <v>8300</v>
      </c>
      <c r="H41" s="507">
        <v>0</v>
      </c>
      <c r="I41" s="529">
        <v>10219</v>
      </c>
      <c r="J41" s="491">
        <v>17939</v>
      </c>
      <c r="K41" s="486">
        <v>17939</v>
      </c>
      <c r="L41" s="486">
        <v>0</v>
      </c>
      <c r="M41" s="486">
        <v>8245</v>
      </c>
      <c r="N41" s="486">
        <v>0</v>
      </c>
      <c r="O41" s="492">
        <v>9694</v>
      </c>
      <c r="P41" s="536"/>
      <c r="Q41" s="293"/>
    </row>
    <row r="42" spans="1:17" s="13" customFormat="1" ht="12.75" customHeight="1" x14ac:dyDescent="0.25">
      <c r="A42" s="578" t="s">
        <v>546</v>
      </c>
      <c r="B42" s="586"/>
      <c r="C42" s="528" t="s">
        <v>570</v>
      </c>
      <c r="D42" s="515">
        <v>305580.40000000002</v>
      </c>
      <c r="E42" s="507">
        <v>305580.40000000002</v>
      </c>
      <c r="F42" s="507">
        <v>0</v>
      </c>
      <c r="G42" s="507">
        <v>205400</v>
      </c>
      <c r="H42" s="507">
        <v>0</v>
      </c>
      <c r="I42" s="529">
        <v>100180.4</v>
      </c>
      <c r="J42" s="491">
        <v>289948.58</v>
      </c>
      <c r="K42" s="486">
        <v>289948.58</v>
      </c>
      <c r="L42" s="486">
        <v>0</v>
      </c>
      <c r="M42" s="486">
        <v>194732.04</v>
      </c>
      <c r="N42" s="486">
        <v>0</v>
      </c>
      <c r="O42" s="492">
        <v>95216.54</v>
      </c>
      <c r="P42" s="536"/>
      <c r="Q42" s="293"/>
    </row>
    <row r="43" spans="1:17" s="13" customFormat="1" ht="12.75" customHeight="1" x14ac:dyDescent="0.25">
      <c r="A43" s="578" t="s">
        <v>571</v>
      </c>
      <c r="B43" s="586"/>
      <c r="C43" s="528" t="s">
        <v>572</v>
      </c>
      <c r="D43" s="515">
        <v>19000</v>
      </c>
      <c r="E43" s="507">
        <v>19000</v>
      </c>
      <c r="F43" s="507">
        <v>0</v>
      </c>
      <c r="G43" s="507">
        <v>19000</v>
      </c>
      <c r="H43" s="507">
        <v>0</v>
      </c>
      <c r="I43" s="529">
        <v>0</v>
      </c>
      <c r="J43" s="491">
        <v>9345</v>
      </c>
      <c r="K43" s="486">
        <v>9345</v>
      </c>
      <c r="L43" s="486">
        <v>0</v>
      </c>
      <c r="M43" s="486">
        <v>9345</v>
      </c>
      <c r="N43" s="486">
        <v>0</v>
      </c>
      <c r="O43" s="492">
        <v>0</v>
      </c>
      <c r="P43" s="536"/>
      <c r="Q43" s="293"/>
    </row>
    <row r="44" spans="1:17" s="13" customFormat="1" ht="12.75" customHeight="1" x14ac:dyDescent="0.25">
      <c r="A44" s="578" t="s">
        <v>536</v>
      </c>
      <c r="B44" s="586"/>
      <c r="C44" s="528" t="s">
        <v>573</v>
      </c>
      <c r="D44" s="515">
        <v>19000</v>
      </c>
      <c r="E44" s="507">
        <v>19000</v>
      </c>
      <c r="F44" s="507">
        <v>0</v>
      </c>
      <c r="G44" s="507">
        <v>19000</v>
      </c>
      <c r="H44" s="507">
        <v>0</v>
      </c>
      <c r="I44" s="529">
        <v>0</v>
      </c>
      <c r="J44" s="491">
        <v>9345</v>
      </c>
      <c r="K44" s="486">
        <v>9345</v>
      </c>
      <c r="L44" s="486">
        <v>0</v>
      </c>
      <c r="M44" s="486">
        <v>9345</v>
      </c>
      <c r="N44" s="486">
        <v>0</v>
      </c>
      <c r="O44" s="492">
        <v>0</v>
      </c>
      <c r="P44" s="536"/>
      <c r="Q44" s="293"/>
    </row>
    <row r="45" spans="1:17" s="13" customFormat="1" ht="12.75" customHeight="1" x14ac:dyDescent="0.25">
      <c r="A45" s="578" t="s">
        <v>538</v>
      </c>
      <c r="B45" s="586"/>
      <c r="C45" s="528" t="s">
        <v>574</v>
      </c>
      <c r="D45" s="515">
        <v>19000</v>
      </c>
      <c r="E45" s="507">
        <v>19000</v>
      </c>
      <c r="F45" s="507">
        <v>0</v>
      </c>
      <c r="G45" s="507">
        <v>19000</v>
      </c>
      <c r="H45" s="507">
        <v>0</v>
      </c>
      <c r="I45" s="529">
        <v>0</v>
      </c>
      <c r="J45" s="491">
        <v>9345</v>
      </c>
      <c r="K45" s="486">
        <v>9345</v>
      </c>
      <c r="L45" s="486">
        <v>0</v>
      </c>
      <c r="M45" s="486">
        <v>9345</v>
      </c>
      <c r="N45" s="486">
        <v>0</v>
      </c>
      <c r="O45" s="492">
        <v>0</v>
      </c>
      <c r="P45" s="536"/>
      <c r="Q45" s="293"/>
    </row>
    <row r="46" spans="1:17" s="13" customFormat="1" ht="12.75" customHeight="1" x14ac:dyDescent="0.25">
      <c r="A46" s="578" t="s">
        <v>540</v>
      </c>
      <c r="B46" s="586"/>
      <c r="C46" s="528" t="s">
        <v>575</v>
      </c>
      <c r="D46" s="515">
        <v>19000</v>
      </c>
      <c r="E46" s="507">
        <v>19000</v>
      </c>
      <c r="F46" s="507">
        <v>0</v>
      </c>
      <c r="G46" s="507">
        <v>19000</v>
      </c>
      <c r="H46" s="507">
        <v>0</v>
      </c>
      <c r="I46" s="529">
        <v>0</v>
      </c>
      <c r="J46" s="491">
        <v>9345</v>
      </c>
      <c r="K46" s="486">
        <v>9345</v>
      </c>
      <c r="L46" s="486">
        <v>0</v>
      </c>
      <c r="M46" s="486">
        <v>9345</v>
      </c>
      <c r="N46" s="486">
        <v>0</v>
      </c>
      <c r="O46" s="492">
        <v>0</v>
      </c>
      <c r="P46" s="536"/>
      <c r="Q46" s="293"/>
    </row>
    <row r="47" spans="1:17" s="13" customFormat="1" ht="12.75" customHeight="1" x14ac:dyDescent="0.25">
      <c r="A47" s="578" t="s">
        <v>576</v>
      </c>
      <c r="B47" s="586"/>
      <c r="C47" s="528" t="s">
        <v>577</v>
      </c>
      <c r="D47" s="515">
        <v>20072962</v>
      </c>
      <c r="E47" s="507">
        <v>20072962</v>
      </c>
      <c r="F47" s="507">
        <v>757500</v>
      </c>
      <c r="G47" s="507">
        <v>20072962</v>
      </c>
      <c r="H47" s="507">
        <v>345000</v>
      </c>
      <c r="I47" s="529">
        <v>412500</v>
      </c>
      <c r="J47" s="491">
        <v>19806565.600000001</v>
      </c>
      <c r="K47" s="486">
        <v>19806565.600000001</v>
      </c>
      <c r="L47" s="486">
        <v>757500</v>
      </c>
      <c r="M47" s="486">
        <v>19806565.600000001</v>
      </c>
      <c r="N47" s="486">
        <v>345000</v>
      </c>
      <c r="O47" s="492">
        <v>412500</v>
      </c>
      <c r="P47" s="536"/>
      <c r="Q47" s="293"/>
    </row>
    <row r="48" spans="1:17" s="13" customFormat="1" ht="12.75" customHeight="1" x14ac:dyDescent="0.25">
      <c r="A48" s="578" t="s">
        <v>522</v>
      </c>
      <c r="B48" s="586"/>
      <c r="C48" s="528" t="s">
        <v>578</v>
      </c>
      <c r="D48" s="515">
        <v>19322100</v>
      </c>
      <c r="E48" s="507">
        <v>19322100</v>
      </c>
      <c r="F48" s="507">
        <v>0</v>
      </c>
      <c r="G48" s="507">
        <v>19322100</v>
      </c>
      <c r="H48" s="507">
        <v>0</v>
      </c>
      <c r="I48" s="529">
        <v>0</v>
      </c>
      <c r="J48" s="491">
        <v>19225026.100000001</v>
      </c>
      <c r="K48" s="486">
        <v>19225026.100000001</v>
      </c>
      <c r="L48" s="486">
        <v>0</v>
      </c>
      <c r="M48" s="486">
        <v>19225026.100000001</v>
      </c>
      <c r="N48" s="486">
        <v>0</v>
      </c>
      <c r="O48" s="492">
        <v>0</v>
      </c>
      <c r="P48" s="536"/>
      <c r="Q48" s="293"/>
    </row>
    <row r="49" spans="1:17" s="13" customFormat="1" ht="12.75" customHeight="1" x14ac:dyDescent="0.25">
      <c r="A49" s="578" t="s">
        <v>524</v>
      </c>
      <c r="B49" s="586"/>
      <c r="C49" s="528" t="s">
        <v>579</v>
      </c>
      <c r="D49" s="515">
        <v>19322100</v>
      </c>
      <c r="E49" s="507">
        <v>19322100</v>
      </c>
      <c r="F49" s="507">
        <v>0</v>
      </c>
      <c r="G49" s="507">
        <v>19322100</v>
      </c>
      <c r="H49" s="507">
        <v>0</v>
      </c>
      <c r="I49" s="529">
        <v>0</v>
      </c>
      <c r="J49" s="491">
        <v>19225026.100000001</v>
      </c>
      <c r="K49" s="486">
        <v>19225026.100000001</v>
      </c>
      <c r="L49" s="486">
        <v>0</v>
      </c>
      <c r="M49" s="486">
        <v>19225026.100000001</v>
      </c>
      <c r="N49" s="486">
        <v>0</v>
      </c>
      <c r="O49" s="492">
        <v>0</v>
      </c>
      <c r="P49" s="536"/>
      <c r="Q49" s="293"/>
    </row>
    <row r="50" spans="1:17" s="13" customFormat="1" ht="12.75" customHeight="1" x14ac:dyDescent="0.25">
      <c r="A50" s="578" t="s">
        <v>526</v>
      </c>
      <c r="B50" s="586"/>
      <c r="C50" s="528" t="s">
        <v>580</v>
      </c>
      <c r="D50" s="515">
        <v>14806859.640000001</v>
      </c>
      <c r="E50" s="507">
        <v>14806859.640000001</v>
      </c>
      <c r="F50" s="507">
        <v>0</v>
      </c>
      <c r="G50" s="507">
        <v>14806859.640000001</v>
      </c>
      <c r="H50" s="507">
        <v>0</v>
      </c>
      <c r="I50" s="529">
        <v>0</v>
      </c>
      <c r="J50" s="491">
        <v>14784279.68</v>
      </c>
      <c r="K50" s="486">
        <v>14784279.68</v>
      </c>
      <c r="L50" s="486">
        <v>0</v>
      </c>
      <c r="M50" s="486">
        <v>14784279.68</v>
      </c>
      <c r="N50" s="486">
        <v>0</v>
      </c>
      <c r="O50" s="492">
        <v>0</v>
      </c>
      <c r="P50" s="536"/>
      <c r="Q50" s="293"/>
    </row>
    <row r="51" spans="1:17" s="13" customFormat="1" ht="12.75" customHeight="1" x14ac:dyDescent="0.25">
      <c r="A51" s="578" t="s">
        <v>553</v>
      </c>
      <c r="B51" s="586"/>
      <c r="C51" s="528" t="s">
        <v>581</v>
      </c>
      <c r="D51" s="515">
        <v>45000</v>
      </c>
      <c r="E51" s="507">
        <v>45000</v>
      </c>
      <c r="F51" s="507">
        <v>0</v>
      </c>
      <c r="G51" s="507">
        <v>45000</v>
      </c>
      <c r="H51" s="507">
        <v>0</v>
      </c>
      <c r="I51" s="529">
        <v>0</v>
      </c>
      <c r="J51" s="491">
        <v>19500</v>
      </c>
      <c r="K51" s="486">
        <v>19500</v>
      </c>
      <c r="L51" s="486">
        <v>0</v>
      </c>
      <c r="M51" s="486">
        <v>19500</v>
      </c>
      <c r="N51" s="486">
        <v>0</v>
      </c>
      <c r="O51" s="492">
        <v>0</v>
      </c>
      <c r="P51" s="536"/>
      <c r="Q51" s="293"/>
    </row>
    <row r="52" spans="1:17" s="13" customFormat="1" ht="12.75" customHeight="1" x14ac:dyDescent="0.25">
      <c r="A52" s="578" t="s">
        <v>528</v>
      </c>
      <c r="B52" s="586"/>
      <c r="C52" s="528" t="s">
        <v>582</v>
      </c>
      <c r="D52" s="515">
        <v>4470240.3600000003</v>
      </c>
      <c r="E52" s="507">
        <v>4470240.3600000003</v>
      </c>
      <c r="F52" s="507">
        <v>0</v>
      </c>
      <c r="G52" s="507">
        <v>4470240.3600000003</v>
      </c>
      <c r="H52" s="507">
        <v>0</v>
      </c>
      <c r="I52" s="529">
        <v>0</v>
      </c>
      <c r="J52" s="491">
        <v>4421246.42</v>
      </c>
      <c r="K52" s="486">
        <v>4421246.42</v>
      </c>
      <c r="L52" s="486">
        <v>0</v>
      </c>
      <c r="M52" s="486">
        <v>4421246.42</v>
      </c>
      <c r="N52" s="486">
        <v>0</v>
      </c>
      <c r="O52" s="492">
        <v>0</v>
      </c>
      <c r="P52" s="536"/>
      <c r="Q52" s="293"/>
    </row>
    <row r="53" spans="1:17" s="13" customFormat="1" ht="12.75" customHeight="1" x14ac:dyDescent="0.25">
      <c r="A53" s="578" t="s">
        <v>536</v>
      </c>
      <c r="B53" s="586"/>
      <c r="C53" s="528" t="s">
        <v>583</v>
      </c>
      <c r="D53" s="515">
        <v>747862</v>
      </c>
      <c r="E53" s="507">
        <v>747862</v>
      </c>
      <c r="F53" s="507">
        <v>0</v>
      </c>
      <c r="G53" s="507">
        <v>747862</v>
      </c>
      <c r="H53" s="507">
        <v>0</v>
      </c>
      <c r="I53" s="529">
        <v>0</v>
      </c>
      <c r="J53" s="491">
        <v>579119.5</v>
      </c>
      <c r="K53" s="486">
        <v>579119.5</v>
      </c>
      <c r="L53" s="486">
        <v>0</v>
      </c>
      <c r="M53" s="486">
        <v>579119.5</v>
      </c>
      <c r="N53" s="486">
        <v>0</v>
      </c>
      <c r="O53" s="492">
        <v>0</v>
      </c>
      <c r="P53" s="536"/>
      <c r="Q53" s="293"/>
    </row>
    <row r="54" spans="1:17" s="13" customFormat="1" ht="12.75" customHeight="1" x14ac:dyDescent="0.25">
      <c r="A54" s="578" t="s">
        <v>538</v>
      </c>
      <c r="B54" s="586"/>
      <c r="C54" s="528" t="s">
        <v>584</v>
      </c>
      <c r="D54" s="515">
        <v>747862</v>
      </c>
      <c r="E54" s="507">
        <v>747862</v>
      </c>
      <c r="F54" s="507">
        <v>0</v>
      </c>
      <c r="G54" s="507">
        <v>747862</v>
      </c>
      <c r="H54" s="507">
        <v>0</v>
      </c>
      <c r="I54" s="529">
        <v>0</v>
      </c>
      <c r="J54" s="491">
        <v>579119.5</v>
      </c>
      <c r="K54" s="486">
        <v>579119.5</v>
      </c>
      <c r="L54" s="486">
        <v>0</v>
      </c>
      <c r="M54" s="486">
        <v>579119.5</v>
      </c>
      <c r="N54" s="486">
        <v>0</v>
      </c>
      <c r="O54" s="492">
        <v>0</v>
      </c>
      <c r="P54" s="536"/>
      <c r="Q54" s="293"/>
    </row>
    <row r="55" spans="1:17" s="13" customFormat="1" ht="12.75" customHeight="1" x14ac:dyDescent="0.25">
      <c r="A55" s="578" t="s">
        <v>540</v>
      </c>
      <c r="B55" s="586"/>
      <c r="C55" s="528" t="s">
        <v>585</v>
      </c>
      <c r="D55" s="515">
        <v>540962</v>
      </c>
      <c r="E55" s="507">
        <v>540962</v>
      </c>
      <c r="F55" s="507">
        <v>0</v>
      </c>
      <c r="G55" s="507">
        <v>540962</v>
      </c>
      <c r="H55" s="507">
        <v>0</v>
      </c>
      <c r="I55" s="529">
        <v>0</v>
      </c>
      <c r="J55" s="491">
        <v>435132.5</v>
      </c>
      <c r="K55" s="486">
        <v>435132.5</v>
      </c>
      <c r="L55" s="486">
        <v>0</v>
      </c>
      <c r="M55" s="486">
        <v>435132.5</v>
      </c>
      <c r="N55" s="486">
        <v>0</v>
      </c>
      <c r="O55" s="492">
        <v>0</v>
      </c>
      <c r="P55" s="536"/>
      <c r="Q55" s="293"/>
    </row>
    <row r="56" spans="1:17" s="13" customFormat="1" ht="12.75" customHeight="1" x14ac:dyDescent="0.25">
      <c r="A56" s="578" t="s">
        <v>559</v>
      </c>
      <c r="B56" s="586"/>
      <c r="C56" s="528" t="s">
        <v>586</v>
      </c>
      <c r="D56" s="515">
        <v>206900</v>
      </c>
      <c r="E56" s="507">
        <v>206900</v>
      </c>
      <c r="F56" s="507">
        <v>0</v>
      </c>
      <c r="G56" s="507">
        <v>206900</v>
      </c>
      <c r="H56" s="507">
        <v>0</v>
      </c>
      <c r="I56" s="529">
        <v>0</v>
      </c>
      <c r="J56" s="491">
        <v>143987</v>
      </c>
      <c r="K56" s="486">
        <v>143987</v>
      </c>
      <c r="L56" s="486">
        <v>0</v>
      </c>
      <c r="M56" s="486">
        <v>143987</v>
      </c>
      <c r="N56" s="486">
        <v>0</v>
      </c>
      <c r="O56" s="492">
        <v>0</v>
      </c>
      <c r="P56" s="536"/>
      <c r="Q56" s="293"/>
    </row>
    <row r="57" spans="1:17" s="13" customFormat="1" ht="12.75" customHeight="1" x14ac:dyDescent="0.25">
      <c r="A57" s="578" t="s">
        <v>561</v>
      </c>
      <c r="B57" s="586"/>
      <c r="C57" s="528" t="s">
        <v>587</v>
      </c>
      <c r="D57" s="515">
        <v>0</v>
      </c>
      <c r="E57" s="507">
        <v>0</v>
      </c>
      <c r="F57" s="507">
        <v>757500</v>
      </c>
      <c r="G57" s="507">
        <v>0</v>
      </c>
      <c r="H57" s="507">
        <v>345000</v>
      </c>
      <c r="I57" s="529">
        <v>412500</v>
      </c>
      <c r="J57" s="491">
        <v>0</v>
      </c>
      <c r="K57" s="486">
        <v>0</v>
      </c>
      <c r="L57" s="486">
        <v>757500</v>
      </c>
      <c r="M57" s="486">
        <v>0</v>
      </c>
      <c r="N57" s="486">
        <v>345000</v>
      </c>
      <c r="O57" s="492">
        <v>412500</v>
      </c>
      <c r="P57" s="536"/>
      <c r="Q57" s="293"/>
    </row>
    <row r="58" spans="1:17" s="13" customFormat="1" ht="12.75" customHeight="1" x14ac:dyDescent="0.25">
      <c r="A58" s="578" t="s">
        <v>422</v>
      </c>
      <c r="B58" s="586"/>
      <c r="C58" s="528" t="s">
        <v>588</v>
      </c>
      <c r="D58" s="515">
        <v>0</v>
      </c>
      <c r="E58" s="507">
        <v>0</v>
      </c>
      <c r="F58" s="507">
        <v>757500</v>
      </c>
      <c r="G58" s="507">
        <v>0</v>
      </c>
      <c r="H58" s="507">
        <v>345000</v>
      </c>
      <c r="I58" s="529">
        <v>412500</v>
      </c>
      <c r="J58" s="491">
        <v>0</v>
      </c>
      <c r="K58" s="486">
        <v>0</v>
      </c>
      <c r="L58" s="486">
        <v>757500</v>
      </c>
      <c r="M58" s="486">
        <v>0</v>
      </c>
      <c r="N58" s="486">
        <v>345000</v>
      </c>
      <c r="O58" s="492">
        <v>412500</v>
      </c>
      <c r="P58" s="536"/>
      <c r="Q58" s="293"/>
    </row>
    <row r="59" spans="1:17" s="13" customFormat="1" ht="12.75" customHeight="1" x14ac:dyDescent="0.25">
      <c r="A59" s="578" t="s">
        <v>542</v>
      </c>
      <c r="B59" s="586"/>
      <c r="C59" s="528" t="s">
        <v>589</v>
      </c>
      <c r="D59" s="515">
        <v>3000</v>
      </c>
      <c r="E59" s="507">
        <v>3000</v>
      </c>
      <c r="F59" s="507">
        <v>0</v>
      </c>
      <c r="G59" s="507">
        <v>3000</v>
      </c>
      <c r="H59" s="507">
        <v>0</v>
      </c>
      <c r="I59" s="529">
        <v>0</v>
      </c>
      <c r="J59" s="491">
        <v>2420</v>
      </c>
      <c r="K59" s="486">
        <v>2420</v>
      </c>
      <c r="L59" s="486">
        <v>0</v>
      </c>
      <c r="M59" s="486">
        <v>2420</v>
      </c>
      <c r="N59" s="486">
        <v>0</v>
      </c>
      <c r="O59" s="492">
        <v>0</v>
      </c>
      <c r="P59" s="536"/>
      <c r="Q59" s="293"/>
    </row>
    <row r="60" spans="1:17" s="13" customFormat="1" ht="12.75" customHeight="1" x14ac:dyDescent="0.25">
      <c r="A60" s="578" t="s">
        <v>544</v>
      </c>
      <c r="B60" s="586"/>
      <c r="C60" s="528" t="s">
        <v>590</v>
      </c>
      <c r="D60" s="515">
        <v>3000</v>
      </c>
      <c r="E60" s="507">
        <v>3000</v>
      </c>
      <c r="F60" s="507">
        <v>0</v>
      </c>
      <c r="G60" s="507">
        <v>3000</v>
      </c>
      <c r="H60" s="507">
        <v>0</v>
      </c>
      <c r="I60" s="529">
        <v>0</v>
      </c>
      <c r="J60" s="491">
        <v>2420</v>
      </c>
      <c r="K60" s="486">
        <v>2420</v>
      </c>
      <c r="L60" s="486">
        <v>0</v>
      </c>
      <c r="M60" s="486">
        <v>2420</v>
      </c>
      <c r="N60" s="486">
        <v>0</v>
      </c>
      <c r="O60" s="492">
        <v>0</v>
      </c>
      <c r="P60" s="536"/>
      <c r="Q60" s="293"/>
    </row>
    <row r="61" spans="1:17" s="13" customFormat="1" ht="12.75" customHeight="1" x14ac:dyDescent="0.25">
      <c r="A61" s="578" t="s">
        <v>566</v>
      </c>
      <c r="B61" s="586"/>
      <c r="C61" s="528" t="s">
        <v>591</v>
      </c>
      <c r="D61" s="515">
        <v>2500</v>
      </c>
      <c r="E61" s="507">
        <v>2500</v>
      </c>
      <c r="F61" s="507">
        <v>0</v>
      </c>
      <c r="G61" s="507">
        <v>2500</v>
      </c>
      <c r="H61" s="507">
        <v>0</v>
      </c>
      <c r="I61" s="529">
        <v>0</v>
      </c>
      <c r="J61" s="491">
        <v>2420</v>
      </c>
      <c r="K61" s="486">
        <v>2420</v>
      </c>
      <c r="L61" s="486">
        <v>0</v>
      </c>
      <c r="M61" s="486">
        <v>2420</v>
      </c>
      <c r="N61" s="486">
        <v>0</v>
      </c>
      <c r="O61" s="492">
        <v>0</v>
      </c>
      <c r="P61" s="536"/>
      <c r="Q61" s="293"/>
    </row>
    <row r="62" spans="1:17" s="13" customFormat="1" ht="12.75" customHeight="1" x14ac:dyDescent="0.25">
      <c r="A62" s="578" t="s">
        <v>546</v>
      </c>
      <c r="B62" s="586"/>
      <c r="C62" s="528" t="s">
        <v>592</v>
      </c>
      <c r="D62" s="515">
        <v>500</v>
      </c>
      <c r="E62" s="507">
        <v>500</v>
      </c>
      <c r="F62" s="507">
        <v>0</v>
      </c>
      <c r="G62" s="507">
        <v>500</v>
      </c>
      <c r="H62" s="507">
        <v>0</v>
      </c>
      <c r="I62" s="529">
        <v>0</v>
      </c>
      <c r="J62" s="491">
        <v>0</v>
      </c>
      <c r="K62" s="486">
        <v>0</v>
      </c>
      <c r="L62" s="486">
        <v>0</v>
      </c>
      <c r="M62" s="486">
        <v>0</v>
      </c>
      <c r="N62" s="486">
        <v>0</v>
      </c>
      <c r="O62" s="492">
        <v>0</v>
      </c>
      <c r="P62" s="536"/>
      <c r="Q62" s="293"/>
    </row>
    <row r="63" spans="1:17" s="13" customFormat="1" ht="12.75" customHeight="1" x14ac:dyDescent="0.25">
      <c r="A63" s="578" t="s">
        <v>598</v>
      </c>
      <c r="B63" s="586"/>
      <c r="C63" s="528" t="s">
        <v>599</v>
      </c>
      <c r="D63" s="515">
        <v>72158</v>
      </c>
      <c r="E63" s="507">
        <v>72158</v>
      </c>
      <c r="F63" s="507">
        <v>0</v>
      </c>
      <c r="G63" s="507">
        <v>42158</v>
      </c>
      <c r="H63" s="507">
        <v>0</v>
      </c>
      <c r="I63" s="529">
        <v>30000</v>
      </c>
      <c r="J63" s="491">
        <v>0</v>
      </c>
      <c r="K63" s="486">
        <v>0</v>
      </c>
      <c r="L63" s="486">
        <v>0</v>
      </c>
      <c r="M63" s="486">
        <v>0</v>
      </c>
      <c r="N63" s="486">
        <v>0</v>
      </c>
      <c r="O63" s="492">
        <v>0</v>
      </c>
      <c r="P63" s="536"/>
      <c r="Q63" s="293"/>
    </row>
    <row r="64" spans="1:17" s="13" customFormat="1" ht="12.75" customHeight="1" x14ac:dyDescent="0.25">
      <c r="A64" s="578" t="s">
        <v>542</v>
      </c>
      <c r="B64" s="586"/>
      <c r="C64" s="528" t="s">
        <v>600</v>
      </c>
      <c r="D64" s="515">
        <v>72158</v>
      </c>
      <c r="E64" s="507">
        <v>72158</v>
      </c>
      <c r="F64" s="507">
        <v>0</v>
      </c>
      <c r="G64" s="507">
        <v>42158</v>
      </c>
      <c r="H64" s="507">
        <v>0</v>
      </c>
      <c r="I64" s="529">
        <v>30000</v>
      </c>
      <c r="J64" s="491">
        <v>0</v>
      </c>
      <c r="K64" s="486">
        <v>0</v>
      </c>
      <c r="L64" s="486">
        <v>0</v>
      </c>
      <c r="M64" s="486">
        <v>0</v>
      </c>
      <c r="N64" s="486">
        <v>0</v>
      </c>
      <c r="O64" s="492">
        <v>0</v>
      </c>
      <c r="P64" s="536"/>
      <c r="Q64" s="293"/>
    </row>
    <row r="65" spans="1:17" s="13" customFormat="1" ht="12.75" customHeight="1" x14ac:dyDescent="0.25">
      <c r="A65" s="578" t="s">
        <v>601</v>
      </c>
      <c r="B65" s="586"/>
      <c r="C65" s="528" t="s">
        <v>602</v>
      </c>
      <c r="D65" s="515">
        <v>72158</v>
      </c>
      <c r="E65" s="507">
        <v>72158</v>
      </c>
      <c r="F65" s="507">
        <v>0</v>
      </c>
      <c r="G65" s="507">
        <v>42158</v>
      </c>
      <c r="H65" s="507">
        <v>0</v>
      </c>
      <c r="I65" s="529">
        <v>30000</v>
      </c>
      <c r="J65" s="491">
        <v>0</v>
      </c>
      <c r="K65" s="486">
        <v>0</v>
      </c>
      <c r="L65" s="486">
        <v>0</v>
      </c>
      <c r="M65" s="486">
        <v>0</v>
      </c>
      <c r="N65" s="486">
        <v>0</v>
      </c>
      <c r="O65" s="492">
        <v>0</v>
      </c>
      <c r="P65" s="536"/>
      <c r="Q65" s="293"/>
    </row>
    <row r="66" spans="1:17" s="13" customFormat="1" ht="12.75" customHeight="1" x14ac:dyDescent="0.25">
      <c r="A66" s="578" t="s">
        <v>603</v>
      </c>
      <c r="B66" s="586"/>
      <c r="C66" s="528" t="s">
        <v>604</v>
      </c>
      <c r="D66" s="515">
        <v>155476224.91999999</v>
      </c>
      <c r="E66" s="507">
        <v>155476224.91999999</v>
      </c>
      <c r="F66" s="507">
        <v>0</v>
      </c>
      <c r="G66" s="507">
        <v>108239843.98</v>
      </c>
      <c r="H66" s="507">
        <v>5022800</v>
      </c>
      <c r="I66" s="529">
        <v>42213580.939999998</v>
      </c>
      <c r="J66" s="491">
        <v>121083558.01000001</v>
      </c>
      <c r="K66" s="486">
        <v>121083558.01000001</v>
      </c>
      <c r="L66" s="486">
        <v>0</v>
      </c>
      <c r="M66" s="486">
        <v>75418155.140000001</v>
      </c>
      <c r="N66" s="486">
        <v>4883496.53</v>
      </c>
      <c r="O66" s="492">
        <v>40781906.340000004</v>
      </c>
      <c r="P66" s="536"/>
      <c r="Q66" s="293"/>
    </row>
    <row r="67" spans="1:17" s="13" customFormat="1" ht="12.75" customHeight="1" x14ac:dyDescent="0.25">
      <c r="A67" s="578" t="s">
        <v>522</v>
      </c>
      <c r="B67" s="586"/>
      <c r="C67" s="528" t="s">
        <v>605</v>
      </c>
      <c r="D67" s="515">
        <v>60162572.810000002</v>
      </c>
      <c r="E67" s="507">
        <v>60162572.810000002</v>
      </c>
      <c r="F67" s="507">
        <v>0</v>
      </c>
      <c r="G67" s="507">
        <v>35171387.18</v>
      </c>
      <c r="H67" s="507">
        <v>0</v>
      </c>
      <c r="I67" s="529">
        <v>24991185.629999999</v>
      </c>
      <c r="J67" s="491">
        <v>59358042.07</v>
      </c>
      <c r="K67" s="486">
        <v>59358042.07</v>
      </c>
      <c r="L67" s="486">
        <v>0</v>
      </c>
      <c r="M67" s="486">
        <v>34379751.840000004</v>
      </c>
      <c r="N67" s="486">
        <v>0</v>
      </c>
      <c r="O67" s="492">
        <v>24978290.23</v>
      </c>
      <c r="P67" s="536"/>
      <c r="Q67" s="293"/>
    </row>
    <row r="68" spans="1:17" s="13" customFormat="1" ht="12.75" customHeight="1" x14ac:dyDescent="0.25">
      <c r="A68" s="578" t="s">
        <v>606</v>
      </c>
      <c r="B68" s="586"/>
      <c r="C68" s="528" t="s">
        <v>607</v>
      </c>
      <c r="D68" s="515">
        <v>48230472.810000002</v>
      </c>
      <c r="E68" s="507">
        <v>48230472.810000002</v>
      </c>
      <c r="F68" s="507">
        <v>0</v>
      </c>
      <c r="G68" s="507">
        <v>23239287.18</v>
      </c>
      <c r="H68" s="507">
        <v>0</v>
      </c>
      <c r="I68" s="529">
        <v>24991185.629999999</v>
      </c>
      <c r="J68" s="491">
        <v>47567709.420000002</v>
      </c>
      <c r="K68" s="486">
        <v>47567709.420000002</v>
      </c>
      <c r="L68" s="486">
        <v>0</v>
      </c>
      <c r="M68" s="486">
        <v>22589419.190000001</v>
      </c>
      <c r="N68" s="486">
        <v>0</v>
      </c>
      <c r="O68" s="492">
        <v>24978290.23</v>
      </c>
      <c r="P68" s="536"/>
      <c r="Q68" s="293"/>
    </row>
    <row r="69" spans="1:17" s="13" customFormat="1" ht="12.75" customHeight="1" x14ac:dyDescent="0.25">
      <c r="A69" s="578" t="s">
        <v>608</v>
      </c>
      <c r="B69" s="586"/>
      <c r="C69" s="528" t="s">
        <v>609</v>
      </c>
      <c r="D69" s="515">
        <v>37030244.189999998</v>
      </c>
      <c r="E69" s="507">
        <v>37030244.189999998</v>
      </c>
      <c r="F69" s="507">
        <v>0</v>
      </c>
      <c r="G69" s="507">
        <v>17737590</v>
      </c>
      <c r="H69" s="507">
        <v>0</v>
      </c>
      <c r="I69" s="529">
        <v>19292654.190000001</v>
      </c>
      <c r="J69" s="491">
        <v>36670234.939999998</v>
      </c>
      <c r="K69" s="486">
        <v>36670234.939999998</v>
      </c>
      <c r="L69" s="486">
        <v>0</v>
      </c>
      <c r="M69" s="486">
        <v>17384626.449999999</v>
      </c>
      <c r="N69" s="486">
        <v>0</v>
      </c>
      <c r="O69" s="492">
        <v>19285608.489999998</v>
      </c>
      <c r="P69" s="536"/>
      <c r="Q69" s="293"/>
    </row>
    <row r="70" spans="1:17" s="13" customFormat="1" ht="12.75" customHeight="1" x14ac:dyDescent="0.25">
      <c r="A70" s="578" t="s">
        <v>610</v>
      </c>
      <c r="B70" s="586"/>
      <c r="C70" s="528" t="s">
        <v>611</v>
      </c>
      <c r="D70" s="515">
        <v>169100</v>
      </c>
      <c r="E70" s="507">
        <v>169100</v>
      </c>
      <c r="F70" s="507">
        <v>0</v>
      </c>
      <c r="G70" s="507">
        <v>169100</v>
      </c>
      <c r="H70" s="507">
        <v>0</v>
      </c>
      <c r="I70" s="529">
        <v>0</v>
      </c>
      <c r="J70" s="491">
        <v>123888.8</v>
      </c>
      <c r="K70" s="486">
        <v>123888.8</v>
      </c>
      <c r="L70" s="486">
        <v>0</v>
      </c>
      <c r="M70" s="486">
        <v>123888.8</v>
      </c>
      <c r="N70" s="486">
        <v>0</v>
      </c>
      <c r="O70" s="492">
        <v>0</v>
      </c>
      <c r="P70" s="536"/>
      <c r="Q70" s="293"/>
    </row>
    <row r="71" spans="1:17" s="13" customFormat="1" ht="12.75" customHeight="1" x14ac:dyDescent="0.25">
      <c r="A71" s="578" t="s">
        <v>612</v>
      </c>
      <c r="B71" s="586"/>
      <c r="C71" s="528" t="s">
        <v>613</v>
      </c>
      <c r="D71" s="515">
        <v>11031128.619999999</v>
      </c>
      <c r="E71" s="507">
        <v>11031128.619999999</v>
      </c>
      <c r="F71" s="507">
        <v>0</v>
      </c>
      <c r="G71" s="507">
        <v>5332597.18</v>
      </c>
      <c r="H71" s="507">
        <v>0</v>
      </c>
      <c r="I71" s="529">
        <v>5698531.4400000004</v>
      </c>
      <c r="J71" s="491">
        <v>10773585.68</v>
      </c>
      <c r="K71" s="486">
        <v>10773585.68</v>
      </c>
      <c r="L71" s="486">
        <v>0</v>
      </c>
      <c r="M71" s="486">
        <v>5080903.9400000004</v>
      </c>
      <c r="N71" s="486">
        <v>0</v>
      </c>
      <c r="O71" s="492">
        <v>5692681.7400000002</v>
      </c>
      <c r="P71" s="536"/>
      <c r="Q71" s="293"/>
    </row>
    <row r="72" spans="1:17" s="13" customFormat="1" ht="12.75" customHeight="1" x14ac:dyDescent="0.25">
      <c r="A72" s="578" t="s">
        <v>524</v>
      </c>
      <c r="B72" s="586"/>
      <c r="C72" s="528" t="s">
        <v>614</v>
      </c>
      <c r="D72" s="515">
        <v>11932100</v>
      </c>
      <c r="E72" s="507">
        <v>11932100</v>
      </c>
      <c r="F72" s="507">
        <v>0</v>
      </c>
      <c r="G72" s="507">
        <v>11932100</v>
      </c>
      <c r="H72" s="507">
        <v>0</v>
      </c>
      <c r="I72" s="529">
        <v>0</v>
      </c>
      <c r="J72" s="491">
        <v>11790332.65</v>
      </c>
      <c r="K72" s="486">
        <v>11790332.65</v>
      </c>
      <c r="L72" s="486">
        <v>0</v>
      </c>
      <c r="M72" s="486">
        <v>11790332.65</v>
      </c>
      <c r="N72" s="486">
        <v>0</v>
      </c>
      <c r="O72" s="492">
        <v>0</v>
      </c>
      <c r="P72" s="536"/>
      <c r="Q72" s="293"/>
    </row>
    <row r="73" spans="1:17" s="13" customFormat="1" ht="12.75" customHeight="1" x14ac:dyDescent="0.25">
      <c r="A73" s="578" t="s">
        <v>526</v>
      </c>
      <c r="B73" s="586"/>
      <c r="C73" s="528" t="s">
        <v>615</v>
      </c>
      <c r="D73" s="515">
        <v>9146400</v>
      </c>
      <c r="E73" s="507">
        <v>9146400</v>
      </c>
      <c r="F73" s="507">
        <v>0</v>
      </c>
      <c r="G73" s="507">
        <v>9146400</v>
      </c>
      <c r="H73" s="507">
        <v>0</v>
      </c>
      <c r="I73" s="529">
        <v>0</v>
      </c>
      <c r="J73" s="491">
        <v>9057088.2599999998</v>
      </c>
      <c r="K73" s="486">
        <v>9057088.2599999998</v>
      </c>
      <c r="L73" s="486">
        <v>0</v>
      </c>
      <c r="M73" s="486">
        <v>9057088.2599999998</v>
      </c>
      <c r="N73" s="486">
        <v>0</v>
      </c>
      <c r="O73" s="492">
        <v>0</v>
      </c>
      <c r="P73" s="536"/>
      <c r="Q73" s="293"/>
    </row>
    <row r="74" spans="1:17" s="13" customFormat="1" ht="12.75" customHeight="1" x14ac:dyDescent="0.25">
      <c r="A74" s="578" t="s">
        <v>553</v>
      </c>
      <c r="B74" s="586"/>
      <c r="C74" s="528" t="s">
        <v>616</v>
      </c>
      <c r="D74" s="515">
        <v>31700</v>
      </c>
      <c r="E74" s="507">
        <v>31700</v>
      </c>
      <c r="F74" s="507">
        <v>0</v>
      </c>
      <c r="G74" s="507">
        <v>31700</v>
      </c>
      <c r="H74" s="507">
        <v>0</v>
      </c>
      <c r="I74" s="529">
        <v>0</v>
      </c>
      <c r="J74" s="491">
        <v>31700</v>
      </c>
      <c r="K74" s="486">
        <v>31700</v>
      </c>
      <c r="L74" s="486">
        <v>0</v>
      </c>
      <c r="M74" s="486">
        <v>31700</v>
      </c>
      <c r="N74" s="486">
        <v>0</v>
      </c>
      <c r="O74" s="492">
        <v>0</v>
      </c>
      <c r="P74" s="536"/>
      <c r="Q74" s="293"/>
    </row>
    <row r="75" spans="1:17" s="13" customFormat="1" ht="12.75" customHeight="1" x14ac:dyDescent="0.25">
      <c r="A75" s="578" t="s">
        <v>528</v>
      </c>
      <c r="B75" s="586"/>
      <c r="C75" s="528" t="s">
        <v>617</v>
      </c>
      <c r="D75" s="515">
        <v>2754000</v>
      </c>
      <c r="E75" s="507">
        <v>2754000</v>
      </c>
      <c r="F75" s="507">
        <v>0</v>
      </c>
      <c r="G75" s="507">
        <v>2754000</v>
      </c>
      <c r="H75" s="507">
        <v>0</v>
      </c>
      <c r="I75" s="529">
        <v>0</v>
      </c>
      <c r="J75" s="491">
        <v>2701544.39</v>
      </c>
      <c r="K75" s="486">
        <v>2701544.39</v>
      </c>
      <c r="L75" s="486">
        <v>0</v>
      </c>
      <c r="M75" s="486">
        <v>2701544.39</v>
      </c>
      <c r="N75" s="486">
        <v>0</v>
      </c>
      <c r="O75" s="492">
        <v>0</v>
      </c>
      <c r="P75" s="536"/>
      <c r="Q75" s="293"/>
    </row>
    <row r="76" spans="1:17" s="13" customFormat="1" ht="12.75" customHeight="1" x14ac:dyDescent="0.25">
      <c r="A76" s="578" t="s">
        <v>536</v>
      </c>
      <c r="B76" s="586"/>
      <c r="C76" s="528" t="s">
        <v>618</v>
      </c>
      <c r="D76" s="515">
        <v>64450544.210000001</v>
      </c>
      <c r="E76" s="507">
        <v>64450544.210000001</v>
      </c>
      <c r="F76" s="507">
        <v>0</v>
      </c>
      <c r="G76" s="507">
        <v>46436377.740000002</v>
      </c>
      <c r="H76" s="507">
        <v>2677500</v>
      </c>
      <c r="I76" s="529">
        <v>15336666.470000001</v>
      </c>
      <c r="J76" s="491">
        <v>56606071.399999999</v>
      </c>
      <c r="K76" s="486">
        <v>56606071.399999999</v>
      </c>
      <c r="L76" s="486">
        <v>0</v>
      </c>
      <c r="M76" s="486">
        <v>40107348.469999999</v>
      </c>
      <c r="N76" s="486">
        <v>2551904.1</v>
      </c>
      <c r="O76" s="492">
        <v>13946818.83</v>
      </c>
      <c r="P76" s="536"/>
      <c r="Q76" s="293"/>
    </row>
    <row r="77" spans="1:17" s="13" customFormat="1" ht="12.75" customHeight="1" x14ac:dyDescent="0.25">
      <c r="A77" s="578" t="s">
        <v>538</v>
      </c>
      <c r="B77" s="586"/>
      <c r="C77" s="528" t="s">
        <v>619</v>
      </c>
      <c r="D77" s="515">
        <v>64450544.210000001</v>
      </c>
      <c r="E77" s="507">
        <v>64450544.210000001</v>
      </c>
      <c r="F77" s="507">
        <v>0</v>
      </c>
      <c r="G77" s="507">
        <v>46436377.740000002</v>
      </c>
      <c r="H77" s="507">
        <v>2677500</v>
      </c>
      <c r="I77" s="529">
        <v>15336666.470000001</v>
      </c>
      <c r="J77" s="491">
        <v>56606071.399999999</v>
      </c>
      <c r="K77" s="486">
        <v>56606071.399999999</v>
      </c>
      <c r="L77" s="486">
        <v>0</v>
      </c>
      <c r="M77" s="486">
        <v>40107348.469999999</v>
      </c>
      <c r="N77" s="486">
        <v>2551904.1</v>
      </c>
      <c r="O77" s="492">
        <v>13946818.83</v>
      </c>
      <c r="P77" s="536"/>
      <c r="Q77" s="293"/>
    </row>
    <row r="78" spans="1:17" s="13" customFormat="1" ht="12.75" customHeight="1" x14ac:dyDescent="0.25">
      <c r="A78" s="578" t="s">
        <v>620</v>
      </c>
      <c r="B78" s="586"/>
      <c r="C78" s="528" t="s">
        <v>621</v>
      </c>
      <c r="D78" s="515">
        <v>1831700</v>
      </c>
      <c r="E78" s="507">
        <v>1831700</v>
      </c>
      <c r="F78" s="507">
        <v>0</v>
      </c>
      <c r="G78" s="507">
        <v>1831700</v>
      </c>
      <c r="H78" s="507">
        <v>0</v>
      </c>
      <c r="I78" s="529">
        <v>0</v>
      </c>
      <c r="J78" s="491">
        <v>1556697.77</v>
      </c>
      <c r="K78" s="486">
        <v>1556697.77</v>
      </c>
      <c r="L78" s="486">
        <v>0</v>
      </c>
      <c r="M78" s="486">
        <v>1556697.77</v>
      </c>
      <c r="N78" s="486">
        <v>0</v>
      </c>
      <c r="O78" s="492">
        <v>0</v>
      </c>
      <c r="P78" s="536"/>
      <c r="Q78" s="293"/>
    </row>
    <row r="79" spans="1:17" s="13" customFormat="1" ht="12.75" customHeight="1" x14ac:dyDescent="0.25">
      <c r="A79" s="578" t="s">
        <v>540</v>
      </c>
      <c r="B79" s="586"/>
      <c r="C79" s="528" t="s">
        <v>622</v>
      </c>
      <c r="D79" s="515">
        <v>61411683.630000003</v>
      </c>
      <c r="E79" s="507">
        <v>61411683.630000003</v>
      </c>
      <c r="F79" s="507">
        <v>0</v>
      </c>
      <c r="G79" s="507">
        <v>44111618.890000001</v>
      </c>
      <c r="H79" s="507">
        <v>2512500</v>
      </c>
      <c r="I79" s="529">
        <v>14787564.74</v>
      </c>
      <c r="J79" s="491">
        <v>54186578.549999997</v>
      </c>
      <c r="K79" s="486">
        <v>54186578.549999997</v>
      </c>
      <c r="L79" s="486">
        <v>0</v>
      </c>
      <c r="M79" s="486">
        <v>38195036.509999998</v>
      </c>
      <c r="N79" s="486">
        <v>2421931.92</v>
      </c>
      <c r="O79" s="492">
        <v>13569610.119999999</v>
      </c>
      <c r="P79" s="536"/>
      <c r="Q79" s="293"/>
    </row>
    <row r="80" spans="1:17" s="13" customFormat="1" ht="12.75" customHeight="1" x14ac:dyDescent="0.25">
      <c r="A80" s="578" t="s">
        <v>559</v>
      </c>
      <c r="B80" s="586"/>
      <c r="C80" s="528" t="s">
        <v>623</v>
      </c>
      <c r="D80" s="515">
        <v>1207160.58</v>
      </c>
      <c r="E80" s="507">
        <v>1207160.58</v>
      </c>
      <c r="F80" s="507">
        <v>0</v>
      </c>
      <c r="G80" s="507">
        <v>493058.85</v>
      </c>
      <c r="H80" s="507">
        <v>165000</v>
      </c>
      <c r="I80" s="529">
        <v>549101.73</v>
      </c>
      <c r="J80" s="491">
        <v>862795.08</v>
      </c>
      <c r="K80" s="486">
        <v>862795.08</v>
      </c>
      <c r="L80" s="486">
        <v>0</v>
      </c>
      <c r="M80" s="486">
        <v>355614.19</v>
      </c>
      <c r="N80" s="486">
        <v>129972.18</v>
      </c>
      <c r="O80" s="492">
        <v>377208.71</v>
      </c>
      <c r="P80" s="536"/>
      <c r="Q80" s="293"/>
    </row>
    <row r="81" spans="1:17" s="13" customFormat="1" ht="12.75" customHeight="1" x14ac:dyDescent="0.25">
      <c r="A81" s="578" t="s">
        <v>624</v>
      </c>
      <c r="B81" s="586"/>
      <c r="C81" s="528" t="s">
        <v>625</v>
      </c>
      <c r="D81" s="515">
        <v>2822212.82</v>
      </c>
      <c r="E81" s="507">
        <v>2822212.82</v>
      </c>
      <c r="F81" s="507">
        <v>0</v>
      </c>
      <c r="G81" s="507">
        <v>114012.82</v>
      </c>
      <c r="H81" s="507">
        <v>1011000</v>
      </c>
      <c r="I81" s="529">
        <v>1697200</v>
      </c>
      <c r="J81" s="491">
        <v>2793612.82</v>
      </c>
      <c r="K81" s="486">
        <v>2793612.82</v>
      </c>
      <c r="L81" s="486">
        <v>0</v>
      </c>
      <c r="M81" s="486">
        <v>114012.82</v>
      </c>
      <c r="N81" s="486">
        <v>1003000</v>
      </c>
      <c r="O81" s="492">
        <v>1676600</v>
      </c>
      <c r="P81" s="536"/>
      <c r="Q81" s="293"/>
    </row>
    <row r="82" spans="1:17" s="13" customFormat="1" ht="12.75" customHeight="1" x14ac:dyDescent="0.25">
      <c r="A82" s="578" t="s">
        <v>903</v>
      </c>
      <c r="B82" s="586"/>
      <c r="C82" s="528" t="s">
        <v>1257</v>
      </c>
      <c r="D82" s="515">
        <v>114012.82</v>
      </c>
      <c r="E82" s="507">
        <v>114012.82</v>
      </c>
      <c r="F82" s="507">
        <v>0</v>
      </c>
      <c r="G82" s="507">
        <v>114012.82</v>
      </c>
      <c r="H82" s="507">
        <v>0</v>
      </c>
      <c r="I82" s="529">
        <v>0</v>
      </c>
      <c r="J82" s="491">
        <v>114012.82</v>
      </c>
      <c r="K82" s="486">
        <v>114012.82</v>
      </c>
      <c r="L82" s="486">
        <v>0</v>
      </c>
      <c r="M82" s="486">
        <v>114012.82</v>
      </c>
      <c r="N82" s="486">
        <v>0</v>
      </c>
      <c r="O82" s="492">
        <v>0</v>
      </c>
      <c r="P82" s="536"/>
      <c r="Q82" s="293"/>
    </row>
    <row r="83" spans="1:17" s="13" customFormat="1" ht="12.75" customHeight="1" x14ac:dyDescent="0.25">
      <c r="A83" s="578" t="s">
        <v>905</v>
      </c>
      <c r="B83" s="586"/>
      <c r="C83" s="528" t="s">
        <v>1258</v>
      </c>
      <c r="D83" s="515">
        <v>114012.82</v>
      </c>
      <c r="E83" s="507">
        <v>114012.82</v>
      </c>
      <c r="F83" s="507">
        <v>0</v>
      </c>
      <c r="G83" s="507">
        <v>114012.82</v>
      </c>
      <c r="H83" s="507">
        <v>0</v>
      </c>
      <c r="I83" s="529">
        <v>0</v>
      </c>
      <c r="J83" s="491">
        <v>114012.82</v>
      </c>
      <c r="K83" s="486">
        <v>114012.82</v>
      </c>
      <c r="L83" s="486">
        <v>0</v>
      </c>
      <c r="M83" s="486">
        <v>114012.82</v>
      </c>
      <c r="N83" s="486">
        <v>0</v>
      </c>
      <c r="O83" s="492">
        <v>0</v>
      </c>
      <c r="P83" s="536"/>
      <c r="Q83" s="293"/>
    </row>
    <row r="84" spans="1:17" s="13" customFormat="1" ht="12.75" customHeight="1" x14ac:dyDescent="0.25">
      <c r="A84" s="578" t="s">
        <v>626</v>
      </c>
      <c r="B84" s="586"/>
      <c r="C84" s="528" t="s">
        <v>627</v>
      </c>
      <c r="D84" s="515">
        <v>2708200</v>
      </c>
      <c r="E84" s="507">
        <v>2708200</v>
      </c>
      <c r="F84" s="507">
        <v>0</v>
      </c>
      <c r="G84" s="507">
        <v>0</v>
      </c>
      <c r="H84" s="507">
        <v>1011000</v>
      </c>
      <c r="I84" s="529">
        <v>1697200</v>
      </c>
      <c r="J84" s="491">
        <v>2679600</v>
      </c>
      <c r="K84" s="486">
        <v>2679600</v>
      </c>
      <c r="L84" s="486">
        <v>0</v>
      </c>
      <c r="M84" s="486">
        <v>0</v>
      </c>
      <c r="N84" s="486">
        <v>1003000</v>
      </c>
      <c r="O84" s="492">
        <v>1676600</v>
      </c>
      <c r="P84" s="536"/>
      <c r="Q84" s="293"/>
    </row>
    <row r="85" spans="1:17" s="13" customFormat="1" ht="12.75" customHeight="1" x14ac:dyDescent="0.25">
      <c r="A85" s="578" t="s">
        <v>542</v>
      </c>
      <c r="B85" s="586"/>
      <c r="C85" s="528" t="s">
        <v>628</v>
      </c>
      <c r="D85" s="515">
        <v>28040895.079999998</v>
      </c>
      <c r="E85" s="507">
        <v>28040895.079999998</v>
      </c>
      <c r="F85" s="507">
        <v>0</v>
      </c>
      <c r="G85" s="507">
        <v>26518066.239999998</v>
      </c>
      <c r="H85" s="507">
        <v>1334300</v>
      </c>
      <c r="I85" s="529">
        <v>188528.84</v>
      </c>
      <c r="J85" s="491">
        <v>2325831.7200000002</v>
      </c>
      <c r="K85" s="486">
        <v>2325831.7200000002</v>
      </c>
      <c r="L85" s="486">
        <v>0</v>
      </c>
      <c r="M85" s="486">
        <v>817042.01</v>
      </c>
      <c r="N85" s="486">
        <v>1328592.43</v>
      </c>
      <c r="O85" s="492">
        <v>180197.28</v>
      </c>
      <c r="P85" s="536"/>
      <c r="Q85" s="293"/>
    </row>
    <row r="86" spans="1:17" s="13" customFormat="1" ht="12.75" customHeight="1" x14ac:dyDescent="0.25">
      <c r="A86" s="578" t="s">
        <v>629</v>
      </c>
      <c r="B86" s="586"/>
      <c r="C86" s="528" t="s">
        <v>630</v>
      </c>
      <c r="D86" s="515">
        <v>27524207.010000002</v>
      </c>
      <c r="E86" s="507">
        <v>27524207.010000002</v>
      </c>
      <c r="F86" s="507">
        <v>0</v>
      </c>
      <c r="G86" s="507">
        <v>26390966.239999998</v>
      </c>
      <c r="H86" s="507">
        <v>1089301.98</v>
      </c>
      <c r="I86" s="529">
        <v>43938.79</v>
      </c>
      <c r="J86" s="491">
        <v>1830414.42</v>
      </c>
      <c r="K86" s="486">
        <v>1830414.42</v>
      </c>
      <c r="L86" s="486">
        <v>0</v>
      </c>
      <c r="M86" s="486">
        <v>710377.55</v>
      </c>
      <c r="N86" s="486">
        <v>1083594.4099999999</v>
      </c>
      <c r="O86" s="492">
        <v>36442.46</v>
      </c>
      <c r="P86" s="536"/>
      <c r="Q86" s="293"/>
    </row>
    <row r="87" spans="1:17" s="13" customFormat="1" ht="12.75" customHeight="1" x14ac:dyDescent="0.25">
      <c r="A87" s="578" t="s">
        <v>631</v>
      </c>
      <c r="B87" s="586"/>
      <c r="C87" s="528" t="s">
        <v>632</v>
      </c>
      <c r="D87" s="515">
        <v>27524207.010000002</v>
      </c>
      <c r="E87" s="507">
        <v>27524207.010000002</v>
      </c>
      <c r="F87" s="507">
        <v>0</v>
      </c>
      <c r="G87" s="507">
        <v>26390966.239999998</v>
      </c>
      <c r="H87" s="507">
        <v>1089301.98</v>
      </c>
      <c r="I87" s="529">
        <v>43938.79</v>
      </c>
      <c r="J87" s="491">
        <v>1830414.42</v>
      </c>
      <c r="K87" s="486">
        <v>1830414.42</v>
      </c>
      <c r="L87" s="486">
        <v>0</v>
      </c>
      <c r="M87" s="486">
        <v>710377.55</v>
      </c>
      <c r="N87" s="486">
        <v>1083594.4099999999</v>
      </c>
      <c r="O87" s="492">
        <v>36442.46</v>
      </c>
      <c r="P87" s="536"/>
      <c r="Q87" s="293"/>
    </row>
    <row r="88" spans="1:17" s="13" customFormat="1" ht="12.75" customHeight="1" x14ac:dyDescent="0.25">
      <c r="A88" s="578" t="s">
        <v>544</v>
      </c>
      <c r="B88" s="586"/>
      <c r="C88" s="528" t="s">
        <v>633</v>
      </c>
      <c r="D88" s="515">
        <v>516688.07</v>
      </c>
      <c r="E88" s="507">
        <v>516688.07</v>
      </c>
      <c r="F88" s="507">
        <v>0</v>
      </c>
      <c r="G88" s="507">
        <v>127100</v>
      </c>
      <c r="H88" s="507">
        <v>244998.02</v>
      </c>
      <c r="I88" s="529">
        <v>144590.04999999999</v>
      </c>
      <c r="J88" s="491">
        <v>495417.3</v>
      </c>
      <c r="K88" s="486">
        <v>495417.3</v>
      </c>
      <c r="L88" s="486">
        <v>0</v>
      </c>
      <c r="M88" s="486">
        <v>106664.46</v>
      </c>
      <c r="N88" s="486">
        <v>244998.02</v>
      </c>
      <c r="O88" s="492">
        <v>143754.82</v>
      </c>
      <c r="P88" s="536"/>
      <c r="Q88" s="293"/>
    </row>
    <row r="89" spans="1:17" s="13" customFormat="1" ht="12.75" customHeight="1" x14ac:dyDescent="0.25">
      <c r="A89" s="578" t="s">
        <v>566</v>
      </c>
      <c r="B89" s="586"/>
      <c r="C89" s="528" t="s">
        <v>634</v>
      </c>
      <c r="D89" s="515">
        <v>110266</v>
      </c>
      <c r="E89" s="507">
        <v>110266</v>
      </c>
      <c r="F89" s="507">
        <v>0</v>
      </c>
      <c r="G89" s="507">
        <v>6700</v>
      </c>
      <c r="H89" s="507">
        <v>3566</v>
      </c>
      <c r="I89" s="529">
        <v>100000</v>
      </c>
      <c r="J89" s="491">
        <v>110207</v>
      </c>
      <c r="K89" s="486">
        <v>110207</v>
      </c>
      <c r="L89" s="486">
        <v>0</v>
      </c>
      <c r="M89" s="486">
        <v>6641</v>
      </c>
      <c r="N89" s="486">
        <v>3566</v>
      </c>
      <c r="O89" s="492">
        <v>100000</v>
      </c>
      <c r="P89" s="536"/>
      <c r="Q89" s="293"/>
    </row>
    <row r="90" spans="1:17" s="13" customFormat="1" ht="12.75" customHeight="1" x14ac:dyDescent="0.25">
      <c r="A90" s="578" t="s">
        <v>568</v>
      </c>
      <c r="B90" s="586"/>
      <c r="C90" s="528" t="s">
        <v>635</v>
      </c>
      <c r="D90" s="515">
        <v>118561.5</v>
      </c>
      <c r="E90" s="507">
        <v>118561.5</v>
      </c>
      <c r="F90" s="507">
        <v>0</v>
      </c>
      <c r="G90" s="507">
        <v>100000</v>
      </c>
      <c r="H90" s="507">
        <v>0</v>
      </c>
      <c r="I90" s="529">
        <v>18561.5</v>
      </c>
      <c r="J90" s="491">
        <v>114226.5</v>
      </c>
      <c r="K90" s="486">
        <v>114226.5</v>
      </c>
      <c r="L90" s="486">
        <v>0</v>
      </c>
      <c r="M90" s="486">
        <v>95665</v>
      </c>
      <c r="N90" s="486">
        <v>0</v>
      </c>
      <c r="O90" s="492">
        <v>18561.5</v>
      </c>
      <c r="P90" s="536"/>
      <c r="Q90" s="293"/>
    </row>
    <row r="91" spans="1:17" s="13" customFormat="1" ht="12.75" customHeight="1" x14ac:dyDescent="0.25">
      <c r="A91" s="578" t="s">
        <v>546</v>
      </c>
      <c r="B91" s="586"/>
      <c r="C91" s="528" t="s">
        <v>636</v>
      </c>
      <c r="D91" s="515">
        <v>287860.57</v>
      </c>
      <c r="E91" s="507">
        <v>287860.57</v>
      </c>
      <c r="F91" s="507">
        <v>0</v>
      </c>
      <c r="G91" s="507">
        <v>20400</v>
      </c>
      <c r="H91" s="507">
        <v>241432.02</v>
      </c>
      <c r="I91" s="529">
        <v>26028.55</v>
      </c>
      <c r="J91" s="491">
        <v>270983.8</v>
      </c>
      <c r="K91" s="486">
        <v>270983.8</v>
      </c>
      <c r="L91" s="486">
        <v>0</v>
      </c>
      <c r="M91" s="486">
        <v>4358.46</v>
      </c>
      <c r="N91" s="486">
        <v>241432.02</v>
      </c>
      <c r="O91" s="492">
        <v>25193.32</v>
      </c>
      <c r="P91" s="536"/>
      <c r="Q91" s="293"/>
    </row>
    <row r="92" spans="1:17" s="13" customFormat="1" ht="12.75" customHeight="1" x14ac:dyDescent="0.25">
      <c r="A92" s="578" t="s">
        <v>637</v>
      </c>
      <c r="B92" s="586"/>
      <c r="C92" s="528" t="s">
        <v>638</v>
      </c>
      <c r="D92" s="515">
        <v>7263900</v>
      </c>
      <c r="E92" s="507">
        <v>7263900</v>
      </c>
      <c r="F92" s="507">
        <v>0</v>
      </c>
      <c r="G92" s="507">
        <v>2400000</v>
      </c>
      <c r="H92" s="507">
        <v>2076100</v>
      </c>
      <c r="I92" s="529">
        <v>2787800</v>
      </c>
      <c r="J92" s="491">
        <v>5339610</v>
      </c>
      <c r="K92" s="486">
        <v>5339610</v>
      </c>
      <c r="L92" s="486">
        <v>0</v>
      </c>
      <c r="M92" s="486">
        <v>475710</v>
      </c>
      <c r="N92" s="486">
        <v>2076100</v>
      </c>
      <c r="O92" s="492">
        <v>2787800</v>
      </c>
      <c r="P92" s="536"/>
      <c r="Q92" s="293"/>
    </row>
    <row r="93" spans="1:17" s="13" customFormat="1" ht="12.75" customHeight="1" x14ac:dyDescent="0.25">
      <c r="A93" s="578" t="s">
        <v>639</v>
      </c>
      <c r="B93" s="586"/>
      <c r="C93" s="528" t="s">
        <v>640</v>
      </c>
      <c r="D93" s="515">
        <v>6763900</v>
      </c>
      <c r="E93" s="507">
        <v>6763900</v>
      </c>
      <c r="F93" s="507">
        <v>0</v>
      </c>
      <c r="G93" s="507">
        <v>1900000</v>
      </c>
      <c r="H93" s="507">
        <v>2076100</v>
      </c>
      <c r="I93" s="529">
        <v>2787800</v>
      </c>
      <c r="J93" s="491">
        <v>4863900</v>
      </c>
      <c r="K93" s="486">
        <v>4863900</v>
      </c>
      <c r="L93" s="486">
        <v>0</v>
      </c>
      <c r="M93" s="486">
        <v>0</v>
      </c>
      <c r="N93" s="486">
        <v>2076100</v>
      </c>
      <c r="O93" s="492">
        <v>2787800</v>
      </c>
      <c r="P93" s="536"/>
      <c r="Q93" s="293"/>
    </row>
    <row r="94" spans="1:17" s="13" customFormat="1" ht="12.75" customHeight="1" x14ac:dyDescent="0.25">
      <c r="A94" s="578" t="s">
        <v>522</v>
      </c>
      <c r="B94" s="586"/>
      <c r="C94" s="528" t="s">
        <v>641</v>
      </c>
      <c r="D94" s="515">
        <v>4863900</v>
      </c>
      <c r="E94" s="507">
        <v>4863900</v>
      </c>
      <c r="F94" s="507">
        <v>0</v>
      </c>
      <c r="G94" s="507">
        <v>0</v>
      </c>
      <c r="H94" s="507">
        <v>2076100</v>
      </c>
      <c r="I94" s="529">
        <v>2787800</v>
      </c>
      <c r="J94" s="491">
        <v>4863900</v>
      </c>
      <c r="K94" s="486">
        <v>4863900</v>
      </c>
      <c r="L94" s="486">
        <v>0</v>
      </c>
      <c r="M94" s="486">
        <v>0</v>
      </c>
      <c r="N94" s="486">
        <v>2076100</v>
      </c>
      <c r="O94" s="492">
        <v>2787800</v>
      </c>
      <c r="P94" s="536"/>
      <c r="Q94" s="293"/>
    </row>
    <row r="95" spans="1:17" s="13" customFormat="1" ht="12.75" customHeight="1" x14ac:dyDescent="0.25">
      <c r="A95" s="578" t="s">
        <v>524</v>
      </c>
      <c r="B95" s="586"/>
      <c r="C95" s="528" t="s">
        <v>642</v>
      </c>
      <c r="D95" s="515">
        <v>4863900</v>
      </c>
      <c r="E95" s="507">
        <v>4863900</v>
      </c>
      <c r="F95" s="507">
        <v>0</v>
      </c>
      <c r="G95" s="507">
        <v>0</v>
      </c>
      <c r="H95" s="507">
        <v>2076100</v>
      </c>
      <c r="I95" s="529">
        <v>2787800</v>
      </c>
      <c r="J95" s="491">
        <v>4863900</v>
      </c>
      <c r="K95" s="486">
        <v>4863900</v>
      </c>
      <c r="L95" s="486">
        <v>0</v>
      </c>
      <c r="M95" s="486">
        <v>0</v>
      </c>
      <c r="N95" s="486">
        <v>2076100</v>
      </c>
      <c r="O95" s="492">
        <v>2787800</v>
      </c>
      <c r="P95" s="536"/>
      <c r="Q95" s="293"/>
    </row>
    <row r="96" spans="1:17" s="13" customFormat="1" ht="12.75" customHeight="1" x14ac:dyDescent="0.25">
      <c r="A96" s="578" t="s">
        <v>526</v>
      </c>
      <c r="B96" s="586"/>
      <c r="C96" s="528" t="s">
        <v>643</v>
      </c>
      <c r="D96" s="515">
        <v>3756420.95</v>
      </c>
      <c r="E96" s="507">
        <v>3756420.95</v>
      </c>
      <c r="F96" s="507">
        <v>0</v>
      </c>
      <c r="G96" s="507">
        <v>0</v>
      </c>
      <c r="H96" s="507">
        <v>1601290.93</v>
      </c>
      <c r="I96" s="529">
        <v>2155130.02</v>
      </c>
      <c r="J96" s="491">
        <v>3756420.95</v>
      </c>
      <c r="K96" s="486">
        <v>3756420.95</v>
      </c>
      <c r="L96" s="486">
        <v>0</v>
      </c>
      <c r="M96" s="486">
        <v>0</v>
      </c>
      <c r="N96" s="486">
        <v>1601290.93</v>
      </c>
      <c r="O96" s="492">
        <v>2155130.02</v>
      </c>
      <c r="P96" s="536"/>
      <c r="Q96" s="293"/>
    </row>
    <row r="97" spans="1:17" s="13" customFormat="1" ht="12.75" customHeight="1" x14ac:dyDescent="0.25">
      <c r="A97" s="578" t="s">
        <v>528</v>
      </c>
      <c r="B97" s="586"/>
      <c r="C97" s="528" t="s">
        <v>644</v>
      </c>
      <c r="D97" s="515">
        <v>1107479.05</v>
      </c>
      <c r="E97" s="507">
        <v>1107479.05</v>
      </c>
      <c r="F97" s="507">
        <v>0</v>
      </c>
      <c r="G97" s="507">
        <v>0</v>
      </c>
      <c r="H97" s="507">
        <v>474809.07</v>
      </c>
      <c r="I97" s="529">
        <v>632669.98</v>
      </c>
      <c r="J97" s="491">
        <v>1107479.05</v>
      </c>
      <c r="K97" s="486">
        <v>1107479.05</v>
      </c>
      <c r="L97" s="486">
        <v>0</v>
      </c>
      <c r="M97" s="486">
        <v>0</v>
      </c>
      <c r="N97" s="486">
        <v>474809.07</v>
      </c>
      <c r="O97" s="492">
        <v>632669.98</v>
      </c>
      <c r="P97" s="536"/>
      <c r="Q97" s="293"/>
    </row>
    <row r="98" spans="1:17" s="13" customFormat="1" ht="12.75" customHeight="1" x14ac:dyDescent="0.25">
      <c r="A98" s="578" t="s">
        <v>536</v>
      </c>
      <c r="B98" s="586"/>
      <c r="C98" s="528" t="s">
        <v>1006</v>
      </c>
      <c r="D98" s="515">
        <v>1900000</v>
      </c>
      <c r="E98" s="507">
        <v>1900000</v>
      </c>
      <c r="F98" s="507">
        <v>0</v>
      </c>
      <c r="G98" s="507">
        <v>1900000</v>
      </c>
      <c r="H98" s="507">
        <v>0</v>
      </c>
      <c r="I98" s="529">
        <v>0</v>
      </c>
      <c r="J98" s="491">
        <v>0</v>
      </c>
      <c r="K98" s="486">
        <v>0</v>
      </c>
      <c r="L98" s="486">
        <v>0</v>
      </c>
      <c r="M98" s="486">
        <v>0</v>
      </c>
      <c r="N98" s="486">
        <v>0</v>
      </c>
      <c r="O98" s="492">
        <v>0</v>
      </c>
      <c r="P98" s="536"/>
      <c r="Q98" s="293"/>
    </row>
    <row r="99" spans="1:17" s="13" customFormat="1" ht="12.75" customHeight="1" x14ac:dyDescent="0.25">
      <c r="A99" s="578" t="s">
        <v>538</v>
      </c>
      <c r="B99" s="586"/>
      <c r="C99" s="528" t="s">
        <v>1007</v>
      </c>
      <c r="D99" s="515">
        <v>1900000</v>
      </c>
      <c r="E99" s="507">
        <v>1900000</v>
      </c>
      <c r="F99" s="507">
        <v>0</v>
      </c>
      <c r="G99" s="507">
        <v>1900000</v>
      </c>
      <c r="H99" s="507">
        <v>0</v>
      </c>
      <c r="I99" s="529">
        <v>0</v>
      </c>
      <c r="J99" s="491">
        <v>0</v>
      </c>
      <c r="K99" s="486">
        <v>0</v>
      </c>
      <c r="L99" s="486">
        <v>0</v>
      </c>
      <c r="M99" s="486">
        <v>0</v>
      </c>
      <c r="N99" s="486">
        <v>0</v>
      </c>
      <c r="O99" s="492">
        <v>0</v>
      </c>
      <c r="P99" s="536"/>
      <c r="Q99" s="293"/>
    </row>
    <row r="100" spans="1:17" s="13" customFormat="1" ht="12.75" customHeight="1" x14ac:dyDescent="0.25">
      <c r="A100" s="578" t="s">
        <v>540</v>
      </c>
      <c r="B100" s="586"/>
      <c r="C100" s="528" t="s">
        <v>1008</v>
      </c>
      <c r="D100" s="515">
        <v>1900000</v>
      </c>
      <c r="E100" s="507">
        <v>1900000</v>
      </c>
      <c r="F100" s="507">
        <v>0</v>
      </c>
      <c r="G100" s="507">
        <v>1900000</v>
      </c>
      <c r="H100" s="507">
        <v>0</v>
      </c>
      <c r="I100" s="529">
        <v>0</v>
      </c>
      <c r="J100" s="491">
        <v>0</v>
      </c>
      <c r="K100" s="486">
        <v>0</v>
      </c>
      <c r="L100" s="486">
        <v>0</v>
      </c>
      <c r="M100" s="486">
        <v>0</v>
      </c>
      <c r="N100" s="486">
        <v>0</v>
      </c>
      <c r="O100" s="492">
        <v>0</v>
      </c>
      <c r="P100" s="536"/>
      <c r="Q100" s="293"/>
    </row>
    <row r="101" spans="1:17" s="13" customFormat="1" ht="12.75" customHeight="1" x14ac:dyDescent="0.25">
      <c r="A101" s="578" t="s">
        <v>645</v>
      </c>
      <c r="B101" s="586"/>
      <c r="C101" s="528" t="s">
        <v>646</v>
      </c>
      <c r="D101" s="515">
        <v>500000</v>
      </c>
      <c r="E101" s="507">
        <v>500000</v>
      </c>
      <c r="F101" s="507">
        <v>0</v>
      </c>
      <c r="G101" s="507">
        <v>500000</v>
      </c>
      <c r="H101" s="507">
        <v>0</v>
      </c>
      <c r="I101" s="529">
        <v>0</v>
      </c>
      <c r="J101" s="491">
        <v>475710</v>
      </c>
      <c r="K101" s="486">
        <v>475710</v>
      </c>
      <c r="L101" s="486">
        <v>0</v>
      </c>
      <c r="M101" s="486">
        <v>475710</v>
      </c>
      <c r="N101" s="486">
        <v>0</v>
      </c>
      <c r="O101" s="492">
        <v>0</v>
      </c>
      <c r="P101" s="536"/>
      <c r="Q101" s="293"/>
    </row>
    <row r="102" spans="1:17" s="13" customFormat="1" ht="12.75" customHeight="1" x14ac:dyDescent="0.25">
      <c r="A102" s="578" t="s">
        <v>536</v>
      </c>
      <c r="B102" s="586"/>
      <c r="C102" s="528" t="s">
        <v>647</v>
      </c>
      <c r="D102" s="515">
        <v>500000</v>
      </c>
      <c r="E102" s="507">
        <v>500000</v>
      </c>
      <c r="F102" s="507">
        <v>0</v>
      </c>
      <c r="G102" s="507">
        <v>500000</v>
      </c>
      <c r="H102" s="507">
        <v>0</v>
      </c>
      <c r="I102" s="529">
        <v>0</v>
      </c>
      <c r="J102" s="491">
        <v>475710</v>
      </c>
      <c r="K102" s="486">
        <v>475710</v>
      </c>
      <c r="L102" s="486">
        <v>0</v>
      </c>
      <c r="M102" s="486">
        <v>475710</v>
      </c>
      <c r="N102" s="486">
        <v>0</v>
      </c>
      <c r="O102" s="492">
        <v>0</v>
      </c>
      <c r="P102" s="536"/>
      <c r="Q102" s="293"/>
    </row>
    <row r="103" spans="1:17" s="13" customFormat="1" ht="12.75" customHeight="1" x14ac:dyDescent="0.25">
      <c r="A103" s="578" t="s">
        <v>538</v>
      </c>
      <c r="B103" s="586"/>
      <c r="C103" s="528" t="s">
        <v>648</v>
      </c>
      <c r="D103" s="515">
        <v>500000</v>
      </c>
      <c r="E103" s="507">
        <v>500000</v>
      </c>
      <c r="F103" s="507">
        <v>0</v>
      </c>
      <c r="G103" s="507">
        <v>500000</v>
      </c>
      <c r="H103" s="507">
        <v>0</v>
      </c>
      <c r="I103" s="529">
        <v>0</v>
      </c>
      <c r="J103" s="491">
        <v>475710</v>
      </c>
      <c r="K103" s="486">
        <v>475710</v>
      </c>
      <c r="L103" s="486">
        <v>0</v>
      </c>
      <c r="M103" s="486">
        <v>475710</v>
      </c>
      <c r="N103" s="486">
        <v>0</v>
      </c>
      <c r="O103" s="492">
        <v>0</v>
      </c>
      <c r="P103" s="536"/>
      <c r="Q103" s="293"/>
    </row>
    <row r="104" spans="1:17" s="13" customFormat="1" ht="12.75" customHeight="1" x14ac:dyDescent="0.25">
      <c r="A104" s="578" t="s">
        <v>540</v>
      </c>
      <c r="B104" s="586"/>
      <c r="C104" s="528" t="s">
        <v>649</v>
      </c>
      <c r="D104" s="515">
        <v>500000</v>
      </c>
      <c r="E104" s="507">
        <v>500000</v>
      </c>
      <c r="F104" s="507">
        <v>0</v>
      </c>
      <c r="G104" s="507">
        <v>500000</v>
      </c>
      <c r="H104" s="507">
        <v>0</v>
      </c>
      <c r="I104" s="529">
        <v>0</v>
      </c>
      <c r="J104" s="491">
        <v>475710</v>
      </c>
      <c r="K104" s="486">
        <v>475710</v>
      </c>
      <c r="L104" s="486">
        <v>0</v>
      </c>
      <c r="M104" s="486">
        <v>475710</v>
      </c>
      <c r="N104" s="486">
        <v>0</v>
      </c>
      <c r="O104" s="492">
        <v>0</v>
      </c>
      <c r="P104" s="536"/>
      <c r="Q104" s="293"/>
    </row>
    <row r="105" spans="1:17" s="13" customFormat="1" ht="12.75" customHeight="1" x14ac:dyDescent="0.25">
      <c r="A105" s="578" t="s">
        <v>650</v>
      </c>
      <c r="B105" s="586"/>
      <c r="C105" s="528" t="s">
        <v>651</v>
      </c>
      <c r="D105" s="515">
        <v>34679635</v>
      </c>
      <c r="E105" s="507">
        <v>34679635</v>
      </c>
      <c r="F105" s="507">
        <v>9679000</v>
      </c>
      <c r="G105" s="507">
        <v>33865650</v>
      </c>
      <c r="H105" s="507">
        <v>10339000</v>
      </c>
      <c r="I105" s="529">
        <v>153985</v>
      </c>
      <c r="J105" s="491">
        <v>32169906.379999999</v>
      </c>
      <c r="K105" s="486">
        <v>32169906.379999999</v>
      </c>
      <c r="L105" s="486">
        <v>9679000</v>
      </c>
      <c r="M105" s="486">
        <v>31378015.079999998</v>
      </c>
      <c r="N105" s="486">
        <v>10337300</v>
      </c>
      <c r="O105" s="492">
        <v>133591.29999999999</v>
      </c>
      <c r="P105" s="536"/>
      <c r="Q105" s="293"/>
    </row>
    <row r="106" spans="1:17" s="13" customFormat="1" ht="12.75" customHeight="1" x14ac:dyDescent="0.25">
      <c r="A106" s="578" t="s">
        <v>652</v>
      </c>
      <c r="B106" s="586"/>
      <c r="C106" s="528" t="s">
        <v>653</v>
      </c>
      <c r="D106" s="515">
        <v>34169635</v>
      </c>
      <c r="E106" s="507">
        <v>34169635</v>
      </c>
      <c r="F106" s="507">
        <v>9679000</v>
      </c>
      <c r="G106" s="507">
        <v>33865650</v>
      </c>
      <c r="H106" s="507">
        <v>9849000</v>
      </c>
      <c r="I106" s="529">
        <v>133985</v>
      </c>
      <c r="J106" s="491">
        <v>31659906.379999999</v>
      </c>
      <c r="K106" s="486">
        <v>31659906.379999999</v>
      </c>
      <c r="L106" s="486">
        <v>9679000</v>
      </c>
      <c r="M106" s="486">
        <v>31378015.079999998</v>
      </c>
      <c r="N106" s="486">
        <v>9847300</v>
      </c>
      <c r="O106" s="492">
        <v>113591.3</v>
      </c>
      <c r="P106" s="536"/>
      <c r="Q106" s="293"/>
    </row>
    <row r="107" spans="1:17" s="13" customFormat="1" ht="12.75" customHeight="1" x14ac:dyDescent="0.25">
      <c r="A107" s="578" t="s">
        <v>522</v>
      </c>
      <c r="B107" s="586"/>
      <c r="C107" s="528" t="s">
        <v>654</v>
      </c>
      <c r="D107" s="515">
        <v>19246200</v>
      </c>
      <c r="E107" s="507">
        <v>19246200</v>
      </c>
      <c r="F107" s="507">
        <v>0</v>
      </c>
      <c r="G107" s="507">
        <v>19246200</v>
      </c>
      <c r="H107" s="507">
        <v>0</v>
      </c>
      <c r="I107" s="529">
        <v>0</v>
      </c>
      <c r="J107" s="491">
        <v>19246190.879999999</v>
      </c>
      <c r="K107" s="486">
        <v>19246190.879999999</v>
      </c>
      <c r="L107" s="486">
        <v>0</v>
      </c>
      <c r="M107" s="486">
        <v>19246190.879999999</v>
      </c>
      <c r="N107" s="486">
        <v>0</v>
      </c>
      <c r="O107" s="492">
        <v>0</v>
      </c>
      <c r="P107" s="536"/>
      <c r="Q107" s="293"/>
    </row>
    <row r="108" spans="1:17" s="13" customFormat="1" ht="12.75" customHeight="1" x14ac:dyDescent="0.25">
      <c r="A108" s="578" t="s">
        <v>606</v>
      </c>
      <c r="B108" s="586"/>
      <c r="C108" s="528" t="s">
        <v>655</v>
      </c>
      <c r="D108" s="515">
        <v>19246200</v>
      </c>
      <c r="E108" s="507">
        <v>19246200</v>
      </c>
      <c r="F108" s="507">
        <v>0</v>
      </c>
      <c r="G108" s="507">
        <v>19246200</v>
      </c>
      <c r="H108" s="507">
        <v>0</v>
      </c>
      <c r="I108" s="529">
        <v>0</v>
      </c>
      <c r="J108" s="491">
        <v>19246190.879999999</v>
      </c>
      <c r="K108" s="486">
        <v>19246190.879999999</v>
      </c>
      <c r="L108" s="486">
        <v>0</v>
      </c>
      <c r="M108" s="486">
        <v>19246190.879999999</v>
      </c>
      <c r="N108" s="486">
        <v>0</v>
      </c>
      <c r="O108" s="492">
        <v>0</v>
      </c>
      <c r="P108" s="536"/>
      <c r="Q108" s="293"/>
    </row>
    <row r="109" spans="1:17" s="13" customFormat="1" ht="12.75" customHeight="1" x14ac:dyDescent="0.25">
      <c r="A109" s="578" t="s">
        <v>608</v>
      </c>
      <c r="B109" s="586"/>
      <c r="C109" s="528" t="s">
        <v>656</v>
      </c>
      <c r="D109" s="515">
        <v>14735496.34</v>
      </c>
      <c r="E109" s="507">
        <v>14735496.34</v>
      </c>
      <c r="F109" s="507">
        <v>0</v>
      </c>
      <c r="G109" s="507">
        <v>14735496.34</v>
      </c>
      <c r="H109" s="507">
        <v>0</v>
      </c>
      <c r="I109" s="529">
        <v>0</v>
      </c>
      <c r="J109" s="491">
        <v>14735487.220000001</v>
      </c>
      <c r="K109" s="486">
        <v>14735487.220000001</v>
      </c>
      <c r="L109" s="486">
        <v>0</v>
      </c>
      <c r="M109" s="486">
        <v>14735487.220000001</v>
      </c>
      <c r="N109" s="486">
        <v>0</v>
      </c>
      <c r="O109" s="492">
        <v>0</v>
      </c>
      <c r="P109" s="536"/>
      <c r="Q109" s="293"/>
    </row>
    <row r="110" spans="1:17" s="13" customFormat="1" ht="12.75" customHeight="1" x14ac:dyDescent="0.25">
      <c r="A110" s="578" t="s">
        <v>610</v>
      </c>
      <c r="B110" s="586"/>
      <c r="C110" s="528" t="s">
        <v>657</v>
      </c>
      <c r="D110" s="515">
        <v>5000</v>
      </c>
      <c r="E110" s="507">
        <v>5000</v>
      </c>
      <c r="F110" s="507">
        <v>0</v>
      </c>
      <c r="G110" s="507">
        <v>5000</v>
      </c>
      <c r="H110" s="507">
        <v>0</v>
      </c>
      <c r="I110" s="529">
        <v>0</v>
      </c>
      <c r="J110" s="491">
        <v>5000</v>
      </c>
      <c r="K110" s="486">
        <v>5000</v>
      </c>
      <c r="L110" s="486">
        <v>0</v>
      </c>
      <c r="M110" s="486">
        <v>5000</v>
      </c>
      <c r="N110" s="486">
        <v>0</v>
      </c>
      <c r="O110" s="492">
        <v>0</v>
      </c>
      <c r="P110" s="536"/>
      <c r="Q110" s="293"/>
    </row>
    <row r="111" spans="1:17" s="13" customFormat="1" ht="12.75" customHeight="1" x14ac:dyDescent="0.25">
      <c r="A111" s="578" t="s">
        <v>612</v>
      </c>
      <c r="B111" s="586"/>
      <c r="C111" s="528" t="s">
        <v>658</v>
      </c>
      <c r="D111" s="515">
        <v>4505703.66</v>
      </c>
      <c r="E111" s="507">
        <v>4505703.66</v>
      </c>
      <c r="F111" s="507">
        <v>0</v>
      </c>
      <c r="G111" s="507">
        <v>4505703.66</v>
      </c>
      <c r="H111" s="507">
        <v>0</v>
      </c>
      <c r="I111" s="529">
        <v>0</v>
      </c>
      <c r="J111" s="491">
        <v>4505703.66</v>
      </c>
      <c r="K111" s="486">
        <v>4505703.66</v>
      </c>
      <c r="L111" s="486">
        <v>0</v>
      </c>
      <c r="M111" s="486">
        <v>4505703.66</v>
      </c>
      <c r="N111" s="486">
        <v>0</v>
      </c>
      <c r="O111" s="492">
        <v>0</v>
      </c>
      <c r="P111" s="536"/>
      <c r="Q111" s="293"/>
    </row>
    <row r="112" spans="1:17" s="13" customFormat="1" ht="12.75" customHeight="1" x14ac:dyDescent="0.25">
      <c r="A112" s="578" t="s">
        <v>536</v>
      </c>
      <c r="B112" s="586"/>
      <c r="C112" s="528" t="s">
        <v>659</v>
      </c>
      <c r="D112" s="515">
        <v>14905835</v>
      </c>
      <c r="E112" s="507">
        <v>14905835</v>
      </c>
      <c r="F112" s="507">
        <v>0</v>
      </c>
      <c r="G112" s="507">
        <v>14601850</v>
      </c>
      <c r="H112" s="507">
        <v>170000</v>
      </c>
      <c r="I112" s="529">
        <v>133985</v>
      </c>
      <c r="J112" s="491">
        <v>12397697.119999999</v>
      </c>
      <c r="K112" s="486">
        <v>12397697.119999999</v>
      </c>
      <c r="L112" s="486">
        <v>0</v>
      </c>
      <c r="M112" s="486">
        <v>12115805.82</v>
      </c>
      <c r="N112" s="486">
        <v>168300</v>
      </c>
      <c r="O112" s="492">
        <v>113591.3</v>
      </c>
      <c r="P112" s="536"/>
      <c r="Q112" s="293"/>
    </row>
    <row r="113" spans="1:17" s="13" customFormat="1" ht="12.75" customHeight="1" x14ac:dyDescent="0.25">
      <c r="A113" s="578" t="s">
        <v>538</v>
      </c>
      <c r="B113" s="586"/>
      <c r="C113" s="528" t="s">
        <v>660</v>
      </c>
      <c r="D113" s="515">
        <v>14905835</v>
      </c>
      <c r="E113" s="507">
        <v>14905835</v>
      </c>
      <c r="F113" s="507">
        <v>0</v>
      </c>
      <c r="G113" s="507">
        <v>14601850</v>
      </c>
      <c r="H113" s="507">
        <v>170000</v>
      </c>
      <c r="I113" s="529">
        <v>133985</v>
      </c>
      <c r="J113" s="491">
        <v>12397697.119999999</v>
      </c>
      <c r="K113" s="486">
        <v>12397697.119999999</v>
      </c>
      <c r="L113" s="486">
        <v>0</v>
      </c>
      <c r="M113" s="486">
        <v>12115805.82</v>
      </c>
      <c r="N113" s="486">
        <v>168300</v>
      </c>
      <c r="O113" s="492">
        <v>113591.3</v>
      </c>
      <c r="P113" s="536"/>
      <c r="Q113" s="293"/>
    </row>
    <row r="114" spans="1:17" s="13" customFormat="1" ht="12.75" customHeight="1" x14ac:dyDescent="0.25">
      <c r="A114" s="578" t="s">
        <v>540</v>
      </c>
      <c r="B114" s="586"/>
      <c r="C114" s="528" t="s">
        <v>661</v>
      </c>
      <c r="D114" s="515">
        <v>14511635</v>
      </c>
      <c r="E114" s="507">
        <v>14511635</v>
      </c>
      <c r="F114" s="507">
        <v>0</v>
      </c>
      <c r="G114" s="507">
        <v>14207650</v>
      </c>
      <c r="H114" s="507">
        <v>170000</v>
      </c>
      <c r="I114" s="529">
        <v>133985</v>
      </c>
      <c r="J114" s="491">
        <v>12036760.08</v>
      </c>
      <c r="K114" s="486">
        <v>12036760.08</v>
      </c>
      <c r="L114" s="486">
        <v>0</v>
      </c>
      <c r="M114" s="486">
        <v>11754868.779999999</v>
      </c>
      <c r="N114" s="486">
        <v>168300</v>
      </c>
      <c r="O114" s="492">
        <v>113591.3</v>
      </c>
      <c r="P114" s="536"/>
      <c r="Q114" s="293"/>
    </row>
    <row r="115" spans="1:17" s="13" customFormat="1" ht="12.75" customHeight="1" x14ac:dyDescent="0.25">
      <c r="A115" s="578" t="s">
        <v>559</v>
      </c>
      <c r="B115" s="586"/>
      <c r="C115" s="528" t="s">
        <v>662</v>
      </c>
      <c r="D115" s="515">
        <v>394200</v>
      </c>
      <c r="E115" s="507">
        <v>394200</v>
      </c>
      <c r="F115" s="507">
        <v>0</v>
      </c>
      <c r="G115" s="507">
        <v>394200</v>
      </c>
      <c r="H115" s="507">
        <v>0</v>
      </c>
      <c r="I115" s="529">
        <v>0</v>
      </c>
      <c r="J115" s="491">
        <v>360937.04</v>
      </c>
      <c r="K115" s="486">
        <v>360937.04</v>
      </c>
      <c r="L115" s="486">
        <v>0</v>
      </c>
      <c r="M115" s="486">
        <v>360937.04</v>
      </c>
      <c r="N115" s="486">
        <v>0</v>
      </c>
      <c r="O115" s="492">
        <v>0</v>
      </c>
      <c r="P115" s="536"/>
      <c r="Q115" s="293"/>
    </row>
    <row r="116" spans="1:17" s="13" customFormat="1" ht="12.75" customHeight="1" x14ac:dyDescent="0.25">
      <c r="A116" s="578" t="s">
        <v>561</v>
      </c>
      <c r="B116" s="586"/>
      <c r="C116" s="528" t="s">
        <v>663</v>
      </c>
      <c r="D116" s="515">
        <v>0</v>
      </c>
      <c r="E116" s="507">
        <v>0</v>
      </c>
      <c r="F116" s="507">
        <v>9679000</v>
      </c>
      <c r="G116" s="507">
        <v>0</v>
      </c>
      <c r="H116" s="507">
        <v>9679000</v>
      </c>
      <c r="I116" s="529">
        <v>0</v>
      </c>
      <c r="J116" s="491">
        <v>0</v>
      </c>
      <c r="K116" s="486">
        <v>0</v>
      </c>
      <c r="L116" s="486">
        <v>9679000</v>
      </c>
      <c r="M116" s="486">
        <v>0</v>
      </c>
      <c r="N116" s="486">
        <v>9679000</v>
      </c>
      <c r="O116" s="492">
        <v>0</v>
      </c>
      <c r="P116" s="536"/>
      <c r="Q116" s="293"/>
    </row>
    <row r="117" spans="1:17" s="13" customFormat="1" ht="12.75" customHeight="1" x14ac:dyDescent="0.25">
      <c r="A117" s="578" t="s">
        <v>422</v>
      </c>
      <c r="B117" s="586"/>
      <c r="C117" s="528" t="s">
        <v>664</v>
      </c>
      <c r="D117" s="515">
        <v>0</v>
      </c>
      <c r="E117" s="507">
        <v>0</v>
      </c>
      <c r="F117" s="507">
        <v>9679000</v>
      </c>
      <c r="G117" s="507">
        <v>0</v>
      </c>
      <c r="H117" s="507">
        <v>9679000</v>
      </c>
      <c r="I117" s="529">
        <v>0</v>
      </c>
      <c r="J117" s="491">
        <v>0</v>
      </c>
      <c r="K117" s="486">
        <v>0</v>
      </c>
      <c r="L117" s="486">
        <v>9679000</v>
      </c>
      <c r="M117" s="486">
        <v>0</v>
      </c>
      <c r="N117" s="486">
        <v>9679000</v>
      </c>
      <c r="O117" s="492">
        <v>0</v>
      </c>
      <c r="P117" s="536"/>
      <c r="Q117" s="293"/>
    </row>
    <row r="118" spans="1:17" s="13" customFormat="1" ht="12.75" customHeight="1" x14ac:dyDescent="0.25">
      <c r="A118" s="578" t="s">
        <v>542</v>
      </c>
      <c r="B118" s="586"/>
      <c r="C118" s="528" t="s">
        <v>665</v>
      </c>
      <c r="D118" s="515">
        <v>17600</v>
      </c>
      <c r="E118" s="507">
        <v>17600</v>
      </c>
      <c r="F118" s="507">
        <v>0</v>
      </c>
      <c r="G118" s="507">
        <v>17600</v>
      </c>
      <c r="H118" s="507">
        <v>0</v>
      </c>
      <c r="I118" s="529">
        <v>0</v>
      </c>
      <c r="J118" s="491">
        <v>16018.38</v>
      </c>
      <c r="K118" s="486">
        <v>16018.38</v>
      </c>
      <c r="L118" s="486">
        <v>0</v>
      </c>
      <c r="M118" s="486">
        <v>16018.38</v>
      </c>
      <c r="N118" s="486">
        <v>0</v>
      </c>
      <c r="O118" s="492">
        <v>0</v>
      </c>
      <c r="P118" s="536"/>
      <c r="Q118" s="293"/>
    </row>
    <row r="119" spans="1:17" s="13" customFormat="1" ht="12.75" customHeight="1" x14ac:dyDescent="0.25">
      <c r="A119" s="578" t="s">
        <v>544</v>
      </c>
      <c r="B119" s="586"/>
      <c r="C119" s="528" t="s">
        <v>666</v>
      </c>
      <c r="D119" s="515">
        <v>17600</v>
      </c>
      <c r="E119" s="507">
        <v>17600</v>
      </c>
      <c r="F119" s="507">
        <v>0</v>
      </c>
      <c r="G119" s="507">
        <v>17600</v>
      </c>
      <c r="H119" s="507">
        <v>0</v>
      </c>
      <c r="I119" s="529">
        <v>0</v>
      </c>
      <c r="J119" s="491">
        <v>16018.38</v>
      </c>
      <c r="K119" s="486">
        <v>16018.38</v>
      </c>
      <c r="L119" s="486">
        <v>0</v>
      </c>
      <c r="M119" s="486">
        <v>16018.38</v>
      </c>
      <c r="N119" s="486">
        <v>0</v>
      </c>
      <c r="O119" s="492">
        <v>0</v>
      </c>
      <c r="P119" s="536"/>
      <c r="Q119" s="293"/>
    </row>
    <row r="120" spans="1:17" s="13" customFormat="1" ht="12.75" customHeight="1" x14ac:dyDescent="0.25">
      <c r="A120" s="578" t="s">
        <v>566</v>
      </c>
      <c r="B120" s="586"/>
      <c r="C120" s="528" t="s">
        <v>667</v>
      </c>
      <c r="D120" s="515">
        <v>300</v>
      </c>
      <c r="E120" s="507">
        <v>300</v>
      </c>
      <c r="F120" s="507">
        <v>0</v>
      </c>
      <c r="G120" s="507">
        <v>300</v>
      </c>
      <c r="H120" s="507">
        <v>0</v>
      </c>
      <c r="I120" s="529">
        <v>0</v>
      </c>
      <c r="J120" s="491">
        <v>240</v>
      </c>
      <c r="K120" s="486">
        <v>240</v>
      </c>
      <c r="L120" s="486">
        <v>0</v>
      </c>
      <c r="M120" s="486">
        <v>240</v>
      </c>
      <c r="N120" s="486">
        <v>0</v>
      </c>
      <c r="O120" s="492">
        <v>0</v>
      </c>
      <c r="P120" s="536"/>
      <c r="Q120" s="293"/>
    </row>
    <row r="121" spans="1:17" s="13" customFormat="1" ht="12.75" customHeight="1" x14ac:dyDescent="0.25">
      <c r="A121" s="578" t="s">
        <v>568</v>
      </c>
      <c r="B121" s="586"/>
      <c r="C121" s="528" t="s">
        <v>668</v>
      </c>
      <c r="D121" s="515">
        <v>15870.4</v>
      </c>
      <c r="E121" s="507">
        <v>15870.4</v>
      </c>
      <c r="F121" s="507">
        <v>0</v>
      </c>
      <c r="G121" s="507">
        <v>15870.4</v>
      </c>
      <c r="H121" s="507">
        <v>0</v>
      </c>
      <c r="I121" s="529">
        <v>0</v>
      </c>
      <c r="J121" s="491">
        <v>14988</v>
      </c>
      <c r="K121" s="486">
        <v>14988</v>
      </c>
      <c r="L121" s="486">
        <v>0</v>
      </c>
      <c r="M121" s="486">
        <v>14988</v>
      </c>
      <c r="N121" s="486">
        <v>0</v>
      </c>
      <c r="O121" s="492">
        <v>0</v>
      </c>
      <c r="P121" s="536"/>
      <c r="Q121" s="293"/>
    </row>
    <row r="122" spans="1:17" s="13" customFormat="1" ht="12.75" customHeight="1" x14ac:dyDescent="0.25">
      <c r="A122" s="578" t="s">
        <v>546</v>
      </c>
      <c r="B122" s="586"/>
      <c r="C122" s="528" t="s">
        <v>669</v>
      </c>
      <c r="D122" s="515">
        <v>1429.6</v>
      </c>
      <c r="E122" s="507">
        <v>1429.6</v>
      </c>
      <c r="F122" s="507">
        <v>0</v>
      </c>
      <c r="G122" s="507">
        <v>1429.6</v>
      </c>
      <c r="H122" s="507">
        <v>0</v>
      </c>
      <c r="I122" s="529">
        <v>0</v>
      </c>
      <c r="J122" s="491">
        <v>790.38</v>
      </c>
      <c r="K122" s="486">
        <v>790.38</v>
      </c>
      <c r="L122" s="486">
        <v>0</v>
      </c>
      <c r="M122" s="486">
        <v>790.38</v>
      </c>
      <c r="N122" s="486">
        <v>0</v>
      </c>
      <c r="O122" s="492">
        <v>0</v>
      </c>
      <c r="P122" s="536"/>
      <c r="Q122" s="293"/>
    </row>
    <row r="123" spans="1:17" s="13" customFormat="1" ht="12.75" customHeight="1" x14ac:dyDescent="0.25">
      <c r="A123" s="578" t="s">
        <v>670</v>
      </c>
      <c r="B123" s="586"/>
      <c r="C123" s="528" t="s">
        <v>671</v>
      </c>
      <c r="D123" s="515">
        <v>510000</v>
      </c>
      <c r="E123" s="507">
        <v>510000</v>
      </c>
      <c r="F123" s="507">
        <v>0</v>
      </c>
      <c r="G123" s="507">
        <v>0</v>
      </c>
      <c r="H123" s="507">
        <v>490000</v>
      </c>
      <c r="I123" s="529">
        <v>20000</v>
      </c>
      <c r="J123" s="491">
        <v>510000</v>
      </c>
      <c r="K123" s="486">
        <v>510000</v>
      </c>
      <c r="L123" s="486">
        <v>0</v>
      </c>
      <c r="M123" s="486">
        <v>0</v>
      </c>
      <c r="N123" s="486">
        <v>490000</v>
      </c>
      <c r="O123" s="492">
        <v>20000</v>
      </c>
      <c r="P123" s="536"/>
      <c r="Q123" s="293"/>
    </row>
    <row r="124" spans="1:17" s="13" customFormat="1" ht="12.75" customHeight="1" x14ac:dyDescent="0.25">
      <c r="A124" s="578" t="s">
        <v>672</v>
      </c>
      <c r="B124" s="586"/>
      <c r="C124" s="528" t="s">
        <v>673</v>
      </c>
      <c r="D124" s="515">
        <v>510000</v>
      </c>
      <c r="E124" s="507">
        <v>510000</v>
      </c>
      <c r="F124" s="507">
        <v>0</v>
      </c>
      <c r="G124" s="507">
        <v>0</v>
      </c>
      <c r="H124" s="507">
        <v>490000</v>
      </c>
      <c r="I124" s="529">
        <v>20000</v>
      </c>
      <c r="J124" s="491">
        <v>510000</v>
      </c>
      <c r="K124" s="486">
        <v>510000</v>
      </c>
      <c r="L124" s="486">
        <v>0</v>
      </c>
      <c r="M124" s="486">
        <v>0</v>
      </c>
      <c r="N124" s="486">
        <v>490000</v>
      </c>
      <c r="O124" s="492">
        <v>20000</v>
      </c>
      <c r="P124" s="536"/>
      <c r="Q124" s="293"/>
    </row>
    <row r="125" spans="1:17" s="13" customFormat="1" ht="12.75" customHeight="1" x14ac:dyDescent="0.25">
      <c r="A125" s="578" t="s">
        <v>674</v>
      </c>
      <c r="B125" s="586"/>
      <c r="C125" s="528" t="s">
        <v>675</v>
      </c>
      <c r="D125" s="515">
        <v>510000</v>
      </c>
      <c r="E125" s="507">
        <v>510000</v>
      </c>
      <c r="F125" s="507">
        <v>0</v>
      </c>
      <c r="G125" s="507">
        <v>0</v>
      </c>
      <c r="H125" s="507">
        <v>490000</v>
      </c>
      <c r="I125" s="529">
        <v>20000</v>
      </c>
      <c r="J125" s="491">
        <v>510000</v>
      </c>
      <c r="K125" s="486">
        <v>510000</v>
      </c>
      <c r="L125" s="486">
        <v>0</v>
      </c>
      <c r="M125" s="486">
        <v>0</v>
      </c>
      <c r="N125" s="486">
        <v>490000</v>
      </c>
      <c r="O125" s="492">
        <v>20000</v>
      </c>
      <c r="P125" s="536"/>
      <c r="Q125" s="293"/>
    </row>
    <row r="126" spans="1:17" s="13" customFormat="1" ht="12.75" customHeight="1" x14ac:dyDescent="0.25">
      <c r="A126" s="578" t="s">
        <v>676</v>
      </c>
      <c r="B126" s="586"/>
      <c r="C126" s="528" t="s">
        <v>677</v>
      </c>
      <c r="D126" s="515">
        <v>510000</v>
      </c>
      <c r="E126" s="507">
        <v>510000</v>
      </c>
      <c r="F126" s="507">
        <v>0</v>
      </c>
      <c r="G126" s="507">
        <v>0</v>
      </c>
      <c r="H126" s="507">
        <v>490000</v>
      </c>
      <c r="I126" s="529">
        <v>20000</v>
      </c>
      <c r="J126" s="491">
        <v>510000</v>
      </c>
      <c r="K126" s="486">
        <v>510000</v>
      </c>
      <c r="L126" s="486">
        <v>0</v>
      </c>
      <c r="M126" s="486">
        <v>0</v>
      </c>
      <c r="N126" s="486">
        <v>490000</v>
      </c>
      <c r="O126" s="492">
        <v>20000</v>
      </c>
      <c r="P126" s="536"/>
      <c r="Q126" s="293"/>
    </row>
    <row r="127" spans="1:17" s="13" customFormat="1" ht="12.75" customHeight="1" x14ac:dyDescent="0.25">
      <c r="A127" s="578" t="s">
        <v>678</v>
      </c>
      <c r="B127" s="586"/>
      <c r="C127" s="528" t="s">
        <v>679</v>
      </c>
      <c r="D127" s="515">
        <v>116920507.92</v>
      </c>
      <c r="E127" s="507">
        <v>116920507.92</v>
      </c>
      <c r="F127" s="507">
        <v>1091992</v>
      </c>
      <c r="G127" s="507">
        <v>47120635.390000001</v>
      </c>
      <c r="H127" s="507">
        <v>23602322.949999999</v>
      </c>
      <c r="I127" s="529">
        <v>47289541.579999998</v>
      </c>
      <c r="J127" s="491">
        <v>102742630.18000001</v>
      </c>
      <c r="K127" s="486">
        <v>102742630.18000001</v>
      </c>
      <c r="L127" s="486">
        <v>1091992</v>
      </c>
      <c r="M127" s="486">
        <v>39985624.57</v>
      </c>
      <c r="N127" s="486">
        <v>21680777.140000001</v>
      </c>
      <c r="O127" s="492">
        <v>42168220.469999999</v>
      </c>
      <c r="P127" s="536"/>
      <c r="Q127" s="293"/>
    </row>
    <row r="128" spans="1:17" s="13" customFormat="1" ht="12.75" customHeight="1" x14ac:dyDescent="0.25">
      <c r="A128" s="578" t="s">
        <v>680</v>
      </c>
      <c r="B128" s="586"/>
      <c r="C128" s="528" t="s">
        <v>681</v>
      </c>
      <c r="D128" s="515">
        <v>25137400</v>
      </c>
      <c r="E128" s="507">
        <v>25137400</v>
      </c>
      <c r="F128" s="507">
        <v>0</v>
      </c>
      <c r="G128" s="507">
        <v>25137400</v>
      </c>
      <c r="H128" s="507">
        <v>0</v>
      </c>
      <c r="I128" s="529">
        <v>0</v>
      </c>
      <c r="J128" s="491">
        <v>23824060</v>
      </c>
      <c r="K128" s="486">
        <v>23824060</v>
      </c>
      <c r="L128" s="486">
        <v>0</v>
      </c>
      <c r="M128" s="486">
        <v>23824060</v>
      </c>
      <c r="N128" s="486">
        <v>0</v>
      </c>
      <c r="O128" s="492">
        <v>0</v>
      </c>
      <c r="P128" s="536"/>
      <c r="Q128" s="293"/>
    </row>
    <row r="129" spans="1:17" s="13" customFormat="1" ht="12.75" customHeight="1" x14ac:dyDescent="0.25">
      <c r="A129" s="578" t="s">
        <v>536</v>
      </c>
      <c r="B129" s="586"/>
      <c r="C129" s="528" t="s">
        <v>682</v>
      </c>
      <c r="D129" s="515">
        <v>3958500</v>
      </c>
      <c r="E129" s="507">
        <v>3958500</v>
      </c>
      <c r="F129" s="507">
        <v>0</v>
      </c>
      <c r="G129" s="507">
        <v>3958500</v>
      </c>
      <c r="H129" s="507">
        <v>0</v>
      </c>
      <c r="I129" s="529">
        <v>0</v>
      </c>
      <c r="J129" s="491">
        <v>2645160</v>
      </c>
      <c r="K129" s="486">
        <v>2645160</v>
      </c>
      <c r="L129" s="486">
        <v>0</v>
      </c>
      <c r="M129" s="486">
        <v>2645160</v>
      </c>
      <c r="N129" s="486">
        <v>0</v>
      </c>
      <c r="O129" s="492">
        <v>0</v>
      </c>
      <c r="P129" s="536"/>
      <c r="Q129" s="293"/>
    </row>
    <row r="130" spans="1:17" s="13" customFormat="1" ht="12.75" customHeight="1" x14ac:dyDescent="0.25">
      <c r="A130" s="578" t="s">
        <v>538</v>
      </c>
      <c r="B130" s="586"/>
      <c r="C130" s="528" t="s">
        <v>683</v>
      </c>
      <c r="D130" s="515">
        <v>3958500</v>
      </c>
      <c r="E130" s="507">
        <v>3958500</v>
      </c>
      <c r="F130" s="507">
        <v>0</v>
      </c>
      <c r="G130" s="507">
        <v>3958500</v>
      </c>
      <c r="H130" s="507">
        <v>0</v>
      </c>
      <c r="I130" s="529">
        <v>0</v>
      </c>
      <c r="J130" s="491">
        <v>2645160</v>
      </c>
      <c r="K130" s="486">
        <v>2645160</v>
      </c>
      <c r="L130" s="486">
        <v>0</v>
      </c>
      <c r="M130" s="486">
        <v>2645160</v>
      </c>
      <c r="N130" s="486">
        <v>0</v>
      </c>
      <c r="O130" s="492">
        <v>0</v>
      </c>
      <c r="P130" s="536"/>
      <c r="Q130" s="293"/>
    </row>
    <row r="131" spans="1:17" s="13" customFormat="1" ht="12.75" customHeight="1" x14ac:dyDescent="0.25">
      <c r="A131" s="578" t="s">
        <v>540</v>
      </c>
      <c r="B131" s="586"/>
      <c r="C131" s="528" t="s">
        <v>684</v>
      </c>
      <c r="D131" s="515">
        <v>3958500</v>
      </c>
      <c r="E131" s="507">
        <v>3958500</v>
      </c>
      <c r="F131" s="507">
        <v>0</v>
      </c>
      <c r="G131" s="507">
        <v>3958500</v>
      </c>
      <c r="H131" s="507">
        <v>0</v>
      </c>
      <c r="I131" s="529">
        <v>0</v>
      </c>
      <c r="J131" s="491">
        <v>2645160</v>
      </c>
      <c r="K131" s="486">
        <v>2645160</v>
      </c>
      <c r="L131" s="486">
        <v>0</v>
      </c>
      <c r="M131" s="486">
        <v>2645160</v>
      </c>
      <c r="N131" s="486">
        <v>0</v>
      </c>
      <c r="O131" s="492">
        <v>0</v>
      </c>
      <c r="P131" s="536"/>
      <c r="Q131" s="293"/>
    </row>
    <row r="132" spans="1:17" s="13" customFormat="1" ht="12.75" customHeight="1" x14ac:dyDescent="0.25">
      <c r="A132" s="578" t="s">
        <v>542</v>
      </c>
      <c r="B132" s="586"/>
      <c r="C132" s="528" t="s">
        <v>685</v>
      </c>
      <c r="D132" s="515">
        <v>21178900</v>
      </c>
      <c r="E132" s="507">
        <v>21178900</v>
      </c>
      <c r="F132" s="507">
        <v>0</v>
      </c>
      <c r="G132" s="507">
        <v>21178900</v>
      </c>
      <c r="H132" s="507">
        <v>0</v>
      </c>
      <c r="I132" s="529">
        <v>0</v>
      </c>
      <c r="J132" s="491">
        <v>21178900</v>
      </c>
      <c r="K132" s="486">
        <v>21178900</v>
      </c>
      <c r="L132" s="486">
        <v>0</v>
      </c>
      <c r="M132" s="486">
        <v>21178900</v>
      </c>
      <c r="N132" s="486">
        <v>0</v>
      </c>
      <c r="O132" s="492">
        <v>0</v>
      </c>
      <c r="P132" s="536"/>
      <c r="Q132" s="293"/>
    </row>
    <row r="133" spans="1:17" s="13" customFormat="1" ht="12.75" customHeight="1" x14ac:dyDescent="0.25">
      <c r="A133" s="578" t="s">
        <v>686</v>
      </c>
      <c r="B133" s="586"/>
      <c r="C133" s="528" t="s">
        <v>687</v>
      </c>
      <c r="D133" s="515">
        <v>21178900</v>
      </c>
      <c r="E133" s="507">
        <v>21178900</v>
      </c>
      <c r="F133" s="507">
        <v>0</v>
      </c>
      <c r="G133" s="507">
        <v>21178900</v>
      </c>
      <c r="H133" s="507">
        <v>0</v>
      </c>
      <c r="I133" s="529">
        <v>0</v>
      </c>
      <c r="J133" s="491">
        <v>21178900</v>
      </c>
      <c r="K133" s="486">
        <v>21178900</v>
      </c>
      <c r="L133" s="486">
        <v>0</v>
      </c>
      <c r="M133" s="486">
        <v>21178900</v>
      </c>
      <c r="N133" s="486">
        <v>0</v>
      </c>
      <c r="O133" s="492">
        <v>0</v>
      </c>
      <c r="P133" s="536"/>
      <c r="Q133" s="293"/>
    </row>
    <row r="134" spans="1:17" s="13" customFormat="1" ht="12.75" customHeight="1" x14ac:dyDescent="0.25">
      <c r="A134" s="578" t="s">
        <v>688</v>
      </c>
      <c r="B134" s="586"/>
      <c r="C134" s="528" t="s">
        <v>689</v>
      </c>
      <c r="D134" s="515">
        <v>21178900</v>
      </c>
      <c r="E134" s="507">
        <v>21178900</v>
      </c>
      <c r="F134" s="507">
        <v>0</v>
      </c>
      <c r="G134" s="507">
        <v>21178900</v>
      </c>
      <c r="H134" s="507">
        <v>0</v>
      </c>
      <c r="I134" s="529">
        <v>0</v>
      </c>
      <c r="J134" s="491">
        <v>21178900</v>
      </c>
      <c r="K134" s="486">
        <v>21178900</v>
      </c>
      <c r="L134" s="486">
        <v>0</v>
      </c>
      <c r="M134" s="486">
        <v>21178900</v>
      </c>
      <c r="N134" s="486">
        <v>0</v>
      </c>
      <c r="O134" s="492">
        <v>0</v>
      </c>
      <c r="P134" s="536"/>
      <c r="Q134" s="293"/>
    </row>
    <row r="135" spans="1:17" s="13" customFormat="1" ht="12.75" customHeight="1" x14ac:dyDescent="0.25">
      <c r="A135" s="578" t="s">
        <v>690</v>
      </c>
      <c r="B135" s="586"/>
      <c r="C135" s="528" t="s">
        <v>691</v>
      </c>
      <c r="D135" s="515">
        <v>82359007.920000002</v>
      </c>
      <c r="E135" s="507">
        <v>82359007.920000002</v>
      </c>
      <c r="F135" s="507">
        <v>599992</v>
      </c>
      <c r="G135" s="507">
        <v>14332935.390000001</v>
      </c>
      <c r="H135" s="507">
        <v>21597322.949999999</v>
      </c>
      <c r="I135" s="529">
        <v>47028741.579999998</v>
      </c>
      <c r="J135" s="491">
        <v>70988716.989999995</v>
      </c>
      <c r="K135" s="486">
        <v>70988716.989999995</v>
      </c>
      <c r="L135" s="486">
        <v>599992</v>
      </c>
      <c r="M135" s="486">
        <v>9968485.3800000008</v>
      </c>
      <c r="N135" s="486">
        <v>19702777.140000001</v>
      </c>
      <c r="O135" s="492">
        <v>41917446.469999999</v>
      </c>
      <c r="P135" s="536"/>
      <c r="Q135" s="293"/>
    </row>
    <row r="136" spans="1:17" s="13" customFormat="1" ht="12.75" customHeight="1" x14ac:dyDescent="0.25">
      <c r="A136" s="578" t="s">
        <v>536</v>
      </c>
      <c r="B136" s="586"/>
      <c r="C136" s="528" t="s">
        <v>696</v>
      </c>
      <c r="D136" s="515">
        <v>82359007.920000002</v>
      </c>
      <c r="E136" s="507">
        <v>82359007.920000002</v>
      </c>
      <c r="F136" s="507">
        <v>0</v>
      </c>
      <c r="G136" s="507">
        <v>13732943.390000001</v>
      </c>
      <c r="H136" s="507">
        <v>21597322.949999999</v>
      </c>
      <c r="I136" s="529">
        <v>47028741.579999998</v>
      </c>
      <c r="J136" s="491">
        <v>70988716.989999995</v>
      </c>
      <c r="K136" s="486">
        <v>70988716.989999995</v>
      </c>
      <c r="L136" s="486">
        <v>0</v>
      </c>
      <c r="M136" s="486">
        <v>9368493.3800000008</v>
      </c>
      <c r="N136" s="486">
        <v>19702777.140000001</v>
      </c>
      <c r="O136" s="492">
        <v>41917446.469999999</v>
      </c>
      <c r="P136" s="536"/>
      <c r="Q136" s="293"/>
    </row>
    <row r="137" spans="1:17" s="13" customFormat="1" ht="12.75" customHeight="1" x14ac:dyDescent="0.25">
      <c r="A137" s="578" t="s">
        <v>538</v>
      </c>
      <c r="B137" s="586"/>
      <c r="C137" s="528" t="s">
        <v>697</v>
      </c>
      <c r="D137" s="515">
        <v>82359007.920000002</v>
      </c>
      <c r="E137" s="507">
        <v>82359007.920000002</v>
      </c>
      <c r="F137" s="507">
        <v>0</v>
      </c>
      <c r="G137" s="507">
        <v>13732943.390000001</v>
      </c>
      <c r="H137" s="507">
        <v>21597322.949999999</v>
      </c>
      <c r="I137" s="529">
        <v>47028741.579999998</v>
      </c>
      <c r="J137" s="491">
        <v>70988716.989999995</v>
      </c>
      <c r="K137" s="486">
        <v>70988716.989999995</v>
      </c>
      <c r="L137" s="486">
        <v>0</v>
      </c>
      <c r="M137" s="486">
        <v>9368493.3800000008</v>
      </c>
      <c r="N137" s="486">
        <v>19702777.140000001</v>
      </c>
      <c r="O137" s="492">
        <v>41917446.469999999</v>
      </c>
      <c r="P137" s="536"/>
      <c r="Q137" s="293"/>
    </row>
    <row r="138" spans="1:17" s="13" customFormat="1" ht="12.75" customHeight="1" x14ac:dyDescent="0.25">
      <c r="A138" s="578" t="s">
        <v>620</v>
      </c>
      <c r="B138" s="586"/>
      <c r="C138" s="528" t="s">
        <v>698</v>
      </c>
      <c r="D138" s="515">
        <v>2390807</v>
      </c>
      <c r="E138" s="507">
        <v>2390807</v>
      </c>
      <c r="F138" s="507">
        <v>0</v>
      </c>
      <c r="G138" s="507">
        <v>0</v>
      </c>
      <c r="H138" s="507">
        <v>1520000</v>
      </c>
      <c r="I138" s="529">
        <v>870807</v>
      </c>
      <c r="J138" s="491">
        <v>1942508.49</v>
      </c>
      <c r="K138" s="486">
        <v>1942508.49</v>
      </c>
      <c r="L138" s="486">
        <v>0</v>
      </c>
      <c r="M138" s="486">
        <v>0</v>
      </c>
      <c r="N138" s="486">
        <v>1071701.49</v>
      </c>
      <c r="O138" s="492">
        <v>870807</v>
      </c>
      <c r="P138" s="536"/>
      <c r="Q138" s="293"/>
    </row>
    <row r="139" spans="1:17" s="13" customFormat="1" ht="12.75" customHeight="1" x14ac:dyDescent="0.25">
      <c r="A139" s="578" t="s">
        <v>540</v>
      </c>
      <c r="B139" s="586"/>
      <c r="C139" s="528" t="s">
        <v>699</v>
      </c>
      <c r="D139" s="515">
        <v>72966100.920000002</v>
      </c>
      <c r="E139" s="507">
        <v>72966100.920000002</v>
      </c>
      <c r="F139" s="507">
        <v>0</v>
      </c>
      <c r="G139" s="507">
        <v>13732943.390000001</v>
      </c>
      <c r="H139" s="507">
        <v>20077322.949999999</v>
      </c>
      <c r="I139" s="529">
        <v>39155834.579999998</v>
      </c>
      <c r="J139" s="491">
        <v>62595345.189999998</v>
      </c>
      <c r="K139" s="486">
        <v>62595345.189999998</v>
      </c>
      <c r="L139" s="486">
        <v>0</v>
      </c>
      <c r="M139" s="486">
        <v>9368493.3800000008</v>
      </c>
      <c r="N139" s="486">
        <v>18631075.649999999</v>
      </c>
      <c r="O139" s="492">
        <v>34595776.159999996</v>
      </c>
      <c r="P139" s="536"/>
      <c r="Q139" s="293"/>
    </row>
    <row r="140" spans="1:17" s="13" customFormat="1" ht="12.75" customHeight="1" x14ac:dyDescent="0.25">
      <c r="A140" s="578" t="s">
        <v>559</v>
      </c>
      <c r="B140" s="586"/>
      <c r="C140" s="528" t="s">
        <v>700</v>
      </c>
      <c r="D140" s="515">
        <v>7002100</v>
      </c>
      <c r="E140" s="507">
        <v>7002100</v>
      </c>
      <c r="F140" s="507">
        <v>0</v>
      </c>
      <c r="G140" s="507">
        <v>0</v>
      </c>
      <c r="H140" s="507">
        <v>0</v>
      </c>
      <c r="I140" s="529">
        <v>7002100</v>
      </c>
      <c r="J140" s="491">
        <v>6450863.3099999996</v>
      </c>
      <c r="K140" s="486">
        <v>6450863.3099999996</v>
      </c>
      <c r="L140" s="486">
        <v>0</v>
      </c>
      <c r="M140" s="486">
        <v>0</v>
      </c>
      <c r="N140" s="486">
        <v>0</v>
      </c>
      <c r="O140" s="492">
        <v>6450863.3099999996</v>
      </c>
      <c r="P140" s="536"/>
      <c r="Q140" s="293"/>
    </row>
    <row r="141" spans="1:17" s="13" customFormat="1" ht="12.75" customHeight="1" x14ac:dyDescent="0.25">
      <c r="A141" s="578" t="s">
        <v>561</v>
      </c>
      <c r="B141" s="586"/>
      <c r="C141" s="528" t="s">
        <v>1259</v>
      </c>
      <c r="D141" s="515">
        <v>0</v>
      </c>
      <c r="E141" s="507">
        <v>0</v>
      </c>
      <c r="F141" s="507">
        <v>599992</v>
      </c>
      <c r="G141" s="507">
        <v>599992</v>
      </c>
      <c r="H141" s="507">
        <v>0</v>
      </c>
      <c r="I141" s="529">
        <v>0</v>
      </c>
      <c r="J141" s="491">
        <v>0</v>
      </c>
      <c r="K141" s="486">
        <v>0</v>
      </c>
      <c r="L141" s="486">
        <v>599992</v>
      </c>
      <c r="M141" s="486">
        <v>599992</v>
      </c>
      <c r="N141" s="486">
        <v>0</v>
      </c>
      <c r="O141" s="492">
        <v>0</v>
      </c>
      <c r="P141" s="536"/>
      <c r="Q141" s="293"/>
    </row>
    <row r="142" spans="1:17" s="13" customFormat="1" ht="12.75" customHeight="1" x14ac:dyDescent="0.25">
      <c r="A142" s="578" t="s">
        <v>422</v>
      </c>
      <c r="B142" s="586"/>
      <c r="C142" s="528" t="s">
        <v>1260</v>
      </c>
      <c r="D142" s="515">
        <v>0</v>
      </c>
      <c r="E142" s="507">
        <v>0</v>
      </c>
      <c r="F142" s="507">
        <v>599992</v>
      </c>
      <c r="G142" s="507">
        <v>599992</v>
      </c>
      <c r="H142" s="507">
        <v>0</v>
      </c>
      <c r="I142" s="529">
        <v>0</v>
      </c>
      <c r="J142" s="491">
        <v>0</v>
      </c>
      <c r="K142" s="486">
        <v>0</v>
      </c>
      <c r="L142" s="486">
        <v>599992</v>
      </c>
      <c r="M142" s="486">
        <v>599992</v>
      </c>
      <c r="N142" s="486">
        <v>0</v>
      </c>
      <c r="O142" s="492">
        <v>0</v>
      </c>
      <c r="P142" s="536"/>
      <c r="Q142" s="293"/>
    </row>
    <row r="143" spans="1:17" s="13" customFormat="1" ht="12.75" customHeight="1" x14ac:dyDescent="0.25">
      <c r="A143" s="578" t="s">
        <v>701</v>
      </c>
      <c r="B143" s="586"/>
      <c r="C143" s="528" t="s">
        <v>702</v>
      </c>
      <c r="D143" s="515">
        <v>9424100</v>
      </c>
      <c r="E143" s="507">
        <v>9424100</v>
      </c>
      <c r="F143" s="507">
        <v>492000</v>
      </c>
      <c r="G143" s="507">
        <v>7650300</v>
      </c>
      <c r="H143" s="507">
        <v>2005000</v>
      </c>
      <c r="I143" s="529">
        <v>260800</v>
      </c>
      <c r="J143" s="491">
        <v>7929853.1900000004</v>
      </c>
      <c r="K143" s="486">
        <v>7929853.1900000004</v>
      </c>
      <c r="L143" s="486">
        <v>492000</v>
      </c>
      <c r="M143" s="486">
        <v>6193079.1900000004</v>
      </c>
      <c r="N143" s="486">
        <v>1978000</v>
      </c>
      <c r="O143" s="492">
        <v>250774</v>
      </c>
      <c r="P143" s="536"/>
      <c r="Q143" s="293"/>
    </row>
    <row r="144" spans="1:17" s="13" customFormat="1" ht="12.75" customHeight="1" x14ac:dyDescent="0.25">
      <c r="A144" s="578" t="s">
        <v>536</v>
      </c>
      <c r="B144" s="586"/>
      <c r="C144" s="528" t="s">
        <v>703</v>
      </c>
      <c r="D144" s="515">
        <v>5097500</v>
      </c>
      <c r="E144" s="507">
        <v>5097500</v>
      </c>
      <c r="F144" s="507">
        <v>0</v>
      </c>
      <c r="G144" s="507">
        <v>3323700</v>
      </c>
      <c r="H144" s="507">
        <v>1513000</v>
      </c>
      <c r="I144" s="529">
        <v>260800</v>
      </c>
      <c r="J144" s="491">
        <v>3603253.19</v>
      </c>
      <c r="K144" s="486">
        <v>3603253.19</v>
      </c>
      <c r="L144" s="486">
        <v>0</v>
      </c>
      <c r="M144" s="486">
        <v>1866479.19</v>
      </c>
      <c r="N144" s="486">
        <v>1486000</v>
      </c>
      <c r="O144" s="492">
        <v>250774</v>
      </c>
      <c r="P144" s="536"/>
      <c r="Q144" s="293"/>
    </row>
    <row r="145" spans="1:17" s="13" customFormat="1" ht="12.75" customHeight="1" x14ac:dyDescent="0.25">
      <c r="A145" s="578" t="s">
        <v>538</v>
      </c>
      <c r="B145" s="586"/>
      <c r="C145" s="528" t="s">
        <v>704</v>
      </c>
      <c r="D145" s="515">
        <v>5097500</v>
      </c>
      <c r="E145" s="507">
        <v>5097500</v>
      </c>
      <c r="F145" s="507">
        <v>0</v>
      </c>
      <c r="G145" s="507">
        <v>3323700</v>
      </c>
      <c r="H145" s="507">
        <v>1513000</v>
      </c>
      <c r="I145" s="529">
        <v>260800</v>
      </c>
      <c r="J145" s="491">
        <v>3603253.19</v>
      </c>
      <c r="K145" s="486">
        <v>3603253.19</v>
      </c>
      <c r="L145" s="486">
        <v>0</v>
      </c>
      <c r="M145" s="486">
        <v>1866479.19</v>
      </c>
      <c r="N145" s="486">
        <v>1486000</v>
      </c>
      <c r="O145" s="492">
        <v>250774</v>
      </c>
      <c r="P145" s="536"/>
      <c r="Q145" s="293"/>
    </row>
    <row r="146" spans="1:17" s="13" customFormat="1" ht="12.75" customHeight="1" x14ac:dyDescent="0.25">
      <c r="A146" s="578" t="s">
        <v>540</v>
      </c>
      <c r="B146" s="586"/>
      <c r="C146" s="528" t="s">
        <v>705</v>
      </c>
      <c r="D146" s="515">
        <v>4939000</v>
      </c>
      <c r="E146" s="507">
        <v>4939000</v>
      </c>
      <c r="F146" s="507">
        <v>0</v>
      </c>
      <c r="G146" s="507">
        <v>3323700</v>
      </c>
      <c r="H146" s="507">
        <v>1513000</v>
      </c>
      <c r="I146" s="529">
        <v>102300</v>
      </c>
      <c r="J146" s="491">
        <v>3444753.19</v>
      </c>
      <c r="K146" s="486">
        <v>3444753.19</v>
      </c>
      <c r="L146" s="486">
        <v>0</v>
      </c>
      <c r="M146" s="486">
        <v>1866479.19</v>
      </c>
      <c r="N146" s="486">
        <v>1486000</v>
      </c>
      <c r="O146" s="492">
        <v>92274</v>
      </c>
      <c r="P146" s="536"/>
      <c r="Q146" s="293"/>
    </row>
    <row r="147" spans="1:17" s="13" customFormat="1" ht="12.75" customHeight="1" x14ac:dyDescent="0.25">
      <c r="A147" s="578" t="s">
        <v>1009</v>
      </c>
      <c r="B147" s="586"/>
      <c r="C147" s="528" t="s">
        <v>1010</v>
      </c>
      <c r="D147" s="515">
        <v>158500</v>
      </c>
      <c r="E147" s="507">
        <v>158500</v>
      </c>
      <c r="F147" s="507">
        <v>0</v>
      </c>
      <c r="G147" s="507">
        <v>0</v>
      </c>
      <c r="H147" s="507">
        <v>0</v>
      </c>
      <c r="I147" s="529">
        <v>158500</v>
      </c>
      <c r="J147" s="491">
        <v>158500</v>
      </c>
      <c r="K147" s="486">
        <v>158500</v>
      </c>
      <c r="L147" s="486">
        <v>0</v>
      </c>
      <c r="M147" s="486">
        <v>0</v>
      </c>
      <c r="N147" s="486">
        <v>0</v>
      </c>
      <c r="O147" s="492">
        <v>158500</v>
      </c>
      <c r="P147" s="536"/>
      <c r="Q147" s="293"/>
    </row>
    <row r="148" spans="1:17" s="13" customFormat="1" ht="12.75" customHeight="1" x14ac:dyDescent="0.25">
      <c r="A148" s="578" t="s">
        <v>561</v>
      </c>
      <c r="B148" s="586"/>
      <c r="C148" s="528" t="s">
        <v>706</v>
      </c>
      <c r="D148" s="515">
        <v>0</v>
      </c>
      <c r="E148" s="507">
        <v>0</v>
      </c>
      <c r="F148" s="507">
        <v>492000</v>
      </c>
      <c r="G148" s="507">
        <v>0</v>
      </c>
      <c r="H148" s="507">
        <v>492000</v>
      </c>
      <c r="I148" s="529">
        <v>0</v>
      </c>
      <c r="J148" s="491">
        <v>0</v>
      </c>
      <c r="K148" s="486">
        <v>0</v>
      </c>
      <c r="L148" s="486">
        <v>492000</v>
      </c>
      <c r="M148" s="486">
        <v>0</v>
      </c>
      <c r="N148" s="486">
        <v>492000</v>
      </c>
      <c r="O148" s="492">
        <v>0</v>
      </c>
      <c r="P148" s="536"/>
      <c r="Q148" s="293"/>
    </row>
    <row r="149" spans="1:17" s="13" customFormat="1" ht="12.75" customHeight="1" x14ac:dyDescent="0.25">
      <c r="A149" s="578" t="s">
        <v>422</v>
      </c>
      <c r="B149" s="586"/>
      <c r="C149" s="528" t="s">
        <v>707</v>
      </c>
      <c r="D149" s="515">
        <v>0</v>
      </c>
      <c r="E149" s="507">
        <v>0</v>
      </c>
      <c r="F149" s="507">
        <v>492000</v>
      </c>
      <c r="G149" s="507">
        <v>0</v>
      </c>
      <c r="H149" s="507">
        <v>492000</v>
      </c>
      <c r="I149" s="529">
        <v>0</v>
      </c>
      <c r="J149" s="491">
        <v>0</v>
      </c>
      <c r="K149" s="486">
        <v>0</v>
      </c>
      <c r="L149" s="486">
        <v>492000</v>
      </c>
      <c r="M149" s="486">
        <v>0</v>
      </c>
      <c r="N149" s="486">
        <v>492000</v>
      </c>
      <c r="O149" s="492">
        <v>0</v>
      </c>
      <c r="P149" s="536"/>
      <c r="Q149" s="293"/>
    </row>
    <row r="150" spans="1:17" s="13" customFormat="1" ht="12.75" customHeight="1" x14ac:dyDescent="0.25">
      <c r="A150" s="578" t="s">
        <v>672</v>
      </c>
      <c r="B150" s="586"/>
      <c r="C150" s="528" t="s">
        <v>708</v>
      </c>
      <c r="D150" s="515">
        <v>4326600</v>
      </c>
      <c r="E150" s="507">
        <v>4326600</v>
      </c>
      <c r="F150" s="507">
        <v>0</v>
      </c>
      <c r="G150" s="507">
        <v>4326600</v>
      </c>
      <c r="H150" s="507">
        <v>0</v>
      </c>
      <c r="I150" s="529">
        <v>0</v>
      </c>
      <c r="J150" s="491">
        <v>4326600</v>
      </c>
      <c r="K150" s="486">
        <v>4326600</v>
      </c>
      <c r="L150" s="486">
        <v>0</v>
      </c>
      <c r="M150" s="486">
        <v>4326600</v>
      </c>
      <c r="N150" s="486">
        <v>0</v>
      </c>
      <c r="O150" s="492">
        <v>0</v>
      </c>
      <c r="P150" s="536"/>
      <c r="Q150" s="293"/>
    </row>
    <row r="151" spans="1:17" s="13" customFormat="1" ht="12.75" customHeight="1" x14ac:dyDescent="0.25">
      <c r="A151" s="578" t="s">
        <v>709</v>
      </c>
      <c r="B151" s="586"/>
      <c r="C151" s="528" t="s">
        <v>710</v>
      </c>
      <c r="D151" s="515">
        <v>4326600</v>
      </c>
      <c r="E151" s="507">
        <v>4326600</v>
      </c>
      <c r="F151" s="507">
        <v>0</v>
      </c>
      <c r="G151" s="507">
        <v>4326600</v>
      </c>
      <c r="H151" s="507">
        <v>0</v>
      </c>
      <c r="I151" s="529">
        <v>0</v>
      </c>
      <c r="J151" s="491">
        <v>4326600</v>
      </c>
      <c r="K151" s="486">
        <v>4326600</v>
      </c>
      <c r="L151" s="486">
        <v>0</v>
      </c>
      <c r="M151" s="486">
        <v>4326600</v>
      </c>
      <c r="N151" s="486">
        <v>0</v>
      </c>
      <c r="O151" s="492">
        <v>0</v>
      </c>
      <c r="P151" s="536"/>
      <c r="Q151" s="293"/>
    </row>
    <row r="152" spans="1:17" s="13" customFormat="1" ht="12.75" customHeight="1" x14ac:dyDescent="0.25">
      <c r="A152" s="578" t="s">
        <v>711</v>
      </c>
      <c r="B152" s="586"/>
      <c r="C152" s="528" t="s">
        <v>712</v>
      </c>
      <c r="D152" s="515">
        <v>2053600</v>
      </c>
      <c r="E152" s="507">
        <v>2053600</v>
      </c>
      <c r="F152" s="507">
        <v>0</v>
      </c>
      <c r="G152" s="507">
        <v>2053600</v>
      </c>
      <c r="H152" s="507">
        <v>0</v>
      </c>
      <c r="I152" s="529">
        <v>0</v>
      </c>
      <c r="J152" s="491">
        <v>2053600</v>
      </c>
      <c r="K152" s="486">
        <v>2053600</v>
      </c>
      <c r="L152" s="486">
        <v>0</v>
      </c>
      <c r="M152" s="486">
        <v>2053600</v>
      </c>
      <c r="N152" s="486">
        <v>0</v>
      </c>
      <c r="O152" s="492">
        <v>0</v>
      </c>
      <c r="P152" s="536"/>
      <c r="Q152" s="293"/>
    </row>
    <row r="153" spans="1:17" s="13" customFormat="1" ht="12.75" customHeight="1" x14ac:dyDescent="0.25">
      <c r="A153" s="578" t="s">
        <v>713</v>
      </c>
      <c r="B153" s="586"/>
      <c r="C153" s="528" t="s">
        <v>714</v>
      </c>
      <c r="D153" s="515">
        <v>2273000</v>
      </c>
      <c r="E153" s="507">
        <v>2273000</v>
      </c>
      <c r="F153" s="507">
        <v>0</v>
      </c>
      <c r="G153" s="507">
        <v>2273000</v>
      </c>
      <c r="H153" s="507">
        <v>0</v>
      </c>
      <c r="I153" s="529">
        <v>0</v>
      </c>
      <c r="J153" s="491">
        <v>2273000</v>
      </c>
      <c r="K153" s="486">
        <v>2273000</v>
      </c>
      <c r="L153" s="486">
        <v>0</v>
      </c>
      <c r="M153" s="486">
        <v>2273000</v>
      </c>
      <c r="N153" s="486">
        <v>0</v>
      </c>
      <c r="O153" s="492">
        <v>0</v>
      </c>
      <c r="P153" s="536"/>
      <c r="Q153" s="293"/>
    </row>
    <row r="154" spans="1:17" s="13" customFormat="1" ht="12.75" customHeight="1" x14ac:dyDescent="0.25">
      <c r="A154" s="578" t="s">
        <v>715</v>
      </c>
      <c r="B154" s="586"/>
      <c r="C154" s="528" t="s">
        <v>716</v>
      </c>
      <c r="D154" s="515">
        <v>335780801.81999999</v>
      </c>
      <c r="E154" s="507">
        <v>335780801.81999999</v>
      </c>
      <c r="F154" s="507">
        <v>757651.55</v>
      </c>
      <c r="G154" s="507">
        <v>29956051.550000001</v>
      </c>
      <c r="H154" s="507">
        <v>222113562.24000001</v>
      </c>
      <c r="I154" s="529">
        <v>84468839.579999998</v>
      </c>
      <c r="J154" s="491">
        <v>319129218.79000002</v>
      </c>
      <c r="K154" s="486">
        <v>319129218.79000002</v>
      </c>
      <c r="L154" s="486">
        <v>757651.55</v>
      </c>
      <c r="M154" s="486">
        <v>26237305.859999999</v>
      </c>
      <c r="N154" s="486">
        <v>216719366.78</v>
      </c>
      <c r="O154" s="492">
        <v>76930197.700000003</v>
      </c>
      <c r="P154" s="536"/>
      <c r="Q154" s="293"/>
    </row>
    <row r="155" spans="1:17" s="13" customFormat="1" ht="12.75" customHeight="1" x14ac:dyDescent="0.25">
      <c r="A155" s="578" t="s">
        <v>717</v>
      </c>
      <c r="B155" s="586"/>
      <c r="C155" s="528" t="s">
        <v>718</v>
      </c>
      <c r="D155" s="515">
        <v>840000</v>
      </c>
      <c r="E155" s="507">
        <v>840000</v>
      </c>
      <c r="F155" s="507">
        <v>0</v>
      </c>
      <c r="G155" s="507">
        <v>840000</v>
      </c>
      <c r="H155" s="507">
        <v>0</v>
      </c>
      <c r="I155" s="529">
        <v>0</v>
      </c>
      <c r="J155" s="491">
        <v>355020.72</v>
      </c>
      <c r="K155" s="486">
        <v>355020.72</v>
      </c>
      <c r="L155" s="486">
        <v>0</v>
      </c>
      <c r="M155" s="486">
        <v>355020.72</v>
      </c>
      <c r="N155" s="486">
        <v>0</v>
      </c>
      <c r="O155" s="492">
        <v>0</v>
      </c>
      <c r="P155" s="536"/>
      <c r="Q155" s="293"/>
    </row>
    <row r="156" spans="1:17" s="13" customFormat="1" ht="12.75" customHeight="1" x14ac:dyDescent="0.25">
      <c r="A156" s="578" t="s">
        <v>536</v>
      </c>
      <c r="B156" s="586"/>
      <c r="C156" s="528" t="s">
        <v>719</v>
      </c>
      <c r="D156" s="515">
        <v>840000</v>
      </c>
      <c r="E156" s="507">
        <v>840000</v>
      </c>
      <c r="F156" s="507">
        <v>0</v>
      </c>
      <c r="G156" s="507">
        <v>840000</v>
      </c>
      <c r="H156" s="507">
        <v>0</v>
      </c>
      <c r="I156" s="529">
        <v>0</v>
      </c>
      <c r="J156" s="491">
        <v>355020.72</v>
      </c>
      <c r="K156" s="486">
        <v>355020.72</v>
      </c>
      <c r="L156" s="486">
        <v>0</v>
      </c>
      <c r="M156" s="486">
        <v>355020.72</v>
      </c>
      <c r="N156" s="486">
        <v>0</v>
      </c>
      <c r="O156" s="492">
        <v>0</v>
      </c>
      <c r="P156" s="536"/>
      <c r="Q156" s="293"/>
    </row>
    <row r="157" spans="1:17" s="13" customFormat="1" ht="12.75" customHeight="1" x14ac:dyDescent="0.25">
      <c r="A157" s="578" t="s">
        <v>538</v>
      </c>
      <c r="B157" s="586"/>
      <c r="C157" s="528" t="s">
        <v>720</v>
      </c>
      <c r="D157" s="515">
        <v>840000</v>
      </c>
      <c r="E157" s="507">
        <v>840000</v>
      </c>
      <c r="F157" s="507">
        <v>0</v>
      </c>
      <c r="G157" s="507">
        <v>840000</v>
      </c>
      <c r="H157" s="507">
        <v>0</v>
      </c>
      <c r="I157" s="529">
        <v>0</v>
      </c>
      <c r="J157" s="491">
        <v>355020.72</v>
      </c>
      <c r="K157" s="486">
        <v>355020.72</v>
      </c>
      <c r="L157" s="486">
        <v>0</v>
      </c>
      <c r="M157" s="486">
        <v>355020.72</v>
      </c>
      <c r="N157" s="486">
        <v>0</v>
      </c>
      <c r="O157" s="492">
        <v>0</v>
      </c>
      <c r="P157" s="536"/>
      <c r="Q157" s="293"/>
    </row>
    <row r="158" spans="1:17" s="13" customFormat="1" ht="12.75" customHeight="1" x14ac:dyDescent="0.25">
      <c r="A158" s="578" t="s">
        <v>540</v>
      </c>
      <c r="B158" s="586"/>
      <c r="C158" s="528" t="s">
        <v>721</v>
      </c>
      <c r="D158" s="515">
        <v>840000</v>
      </c>
      <c r="E158" s="507">
        <v>840000</v>
      </c>
      <c r="F158" s="507">
        <v>0</v>
      </c>
      <c r="G158" s="507">
        <v>840000</v>
      </c>
      <c r="H158" s="507">
        <v>0</v>
      </c>
      <c r="I158" s="529">
        <v>0</v>
      </c>
      <c r="J158" s="491">
        <v>355020.72</v>
      </c>
      <c r="K158" s="486">
        <v>355020.72</v>
      </c>
      <c r="L158" s="486">
        <v>0</v>
      </c>
      <c r="M158" s="486">
        <v>355020.72</v>
      </c>
      <c r="N158" s="486">
        <v>0</v>
      </c>
      <c r="O158" s="492">
        <v>0</v>
      </c>
      <c r="P158" s="536"/>
      <c r="Q158" s="293"/>
    </row>
    <row r="159" spans="1:17" s="13" customFormat="1" ht="12.75" customHeight="1" x14ac:dyDescent="0.25">
      <c r="A159" s="578" t="s">
        <v>723</v>
      </c>
      <c r="B159" s="586"/>
      <c r="C159" s="528" t="s">
        <v>724</v>
      </c>
      <c r="D159" s="515">
        <v>87459908.609999999</v>
      </c>
      <c r="E159" s="507">
        <v>87459908.609999999</v>
      </c>
      <c r="F159" s="507">
        <v>757651.55</v>
      </c>
      <c r="G159" s="507">
        <v>27255051.550000001</v>
      </c>
      <c r="H159" s="507">
        <v>26081500</v>
      </c>
      <c r="I159" s="529">
        <v>34881008.609999999</v>
      </c>
      <c r="J159" s="491">
        <v>80783578.909999996</v>
      </c>
      <c r="K159" s="486">
        <v>80783578.909999996</v>
      </c>
      <c r="L159" s="486">
        <v>757651.55</v>
      </c>
      <c r="M159" s="486">
        <v>25208428.859999999</v>
      </c>
      <c r="N159" s="486">
        <v>24285622.539999999</v>
      </c>
      <c r="O159" s="492">
        <v>32047179.059999999</v>
      </c>
      <c r="P159" s="536"/>
      <c r="Q159" s="293"/>
    </row>
    <row r="160" spans="1:17" s="13" customFormat="1" ht="12.75" customHeight="1" x14ac:dyDescent="0.25">
      <c r="A160" s="578" t="s">
        <v>536</v>
      </c>
      <c r="B160" s="586"/>
      <c r="C160" s="528" t="s">
        <v>725</v>
      </c>
      <c r="D160" s="515">
        <v>26970276.84</v>
      </c>
      <c r="E160" s="507">
        <v>26970276.84</v>
      </c>
      <c r="F160" s="507">
        <v>0</v>
      </c>
      <c r="G160" s="507">
        <v>2000000</v>
      </c>
      <c r="H160" s="507">
        <v>6510919.7800000003</v>
      </c>
      <c r="I160" s="529">
        <v>18459357.059999999</v>
      </c>
      <c r="J160" s="491">
        <v>22135919.77</v>
      </c>
      <c r="K160" s="486">
        <v>22135919.77</v>
      </c>
      <c r="L160" s="486">
        <v>0</v>
      </c>
      <c r="M160" s="486">
        <v>0</v>
      </c>
      <c r="N160" s="486">
        <v>6510392.2599999998</v>
      </c>
      <c r="O160" s="492">
        <v>15625527.51</v>
      </c>
      <c r="P160" s="536"/>
      <c r="Q160" s="293"/>
    </row>
    <row r="161" spans="1:17" s="13" customFormat="1" ht="12.75" customHeight="1" x14ac:dyDescent="0.25">
      <c r="A161" s="578" t="s">
        <v>538</v>
      </c>
      <c r="B161" s="586"/>
      <c r="C161" s="528" t="s">
        <v>726</v>
      </c>
      <c r="D161" s="515">
        <v>26970276.84</v>
      </c>
      <c r="E161" s="507">
        <v>26970276.84</v>
      </c>
      <c r="F161" s="507">
        <v>0</v>
      </c>
      <c r="G161" s="507">
        <v>2000000</v>
      </c>
      <c r="H161" s="507">
        <v>6510919.7800000003</v>
      </c>
      <c r="I161" s="529">
        <v>18459357.059999999</v>
      </c>
      <c r="J161" s="491">
        <v>22135919.77</v>
      </c>
      <c r="K161" s="486">
        <v>22135919.77</v>
      </c>
      <c r="L161" s="486">
        <v>0</v>
      </c>
      <c r="M161" s="486">
        <v>0</v>
      </c>
      <c r="N161" s="486">
        <v>6510392.2599999998</v>
      </c>
      <c r="O161" s="492">
        <v>15625527.51</v>
      </c>
      <c r="P161" s="536"/>
      <c r="Q161" s="293"/>
    </row>
    <row r="162" spans="1:17" s="13" customFormat="1" ht="12.75" customHeight="1" x14ac:dyDescent="0.25">
      <c r="A162" s="578" t="s">
        <v>620</v>
      </c>
      <c r="B162" s="586"/>
      <c r="C162" s="528" t="s">
        <v>727</v>
      </c>
      <c r="D162" s="515">
        <v>5178913.38</v>
      </c>
      <c r="E162" s="507">
        <v>5178913.38</v>
      </c>
      <c r="F162" s="507">
        <v>0</v>
      </c>
      <c r="G162" s="507">
        <v>0</v>
      </c>
      <c r="H162" s="507">
        <v>238919.78</v>
      </c>
      <c r="I162" s="529">
        <v>4939993.5999999996</v>
      </c>
      <c r="J162" s="491">
        <v>4761721.5</v>
      </c>
      <c r="K162" s="486">
        <v>4761721.5</v>
      </c>
      <c r="L162" s="486">
        <v>0</v>
      </c>
      <c r="M162" s="486">
        <v>0</v>
      </c>
      <c r="N162" s="486">
        <v>238919.78</v>
      </c>
      <c r="O162" s="492">
        <v>4522801.72</v>
      </c>
      <c r="P162" s="536"/>
      <c r="Q162" s="293"/>
    </row>
    <row r="163" spans="1:17" s="13" customFormat="1" ht="12.75" customHeight="1" x14ac:dyDescent="0.25">
      <c r="A163" s="578" t="s">
        <v>540</v>
      </c>
      <c r="B163" s="586"/>
      <c r="C163" s="528" t="s">
        <v>728</v>
      </c>
      <c r="D163" s="515">
        <v>20268363.460000001</v>
      </c>
      <c r="E163" s="507">
        <v>20268363.460000001</v>
      </c>
      <c r="F163" s="507">
        <v>0</v>
      </c>
      <c r="G163" s="507">
        <v>2000000</v>
      </c>
      <c r="H163" s="507">
        <v>6272000</v>
      </c>
      <c r="I163" s="529">
        <v>11996363.460000001</v>
      </c>
      <c r="J163" s="491">
        <v>16061013.42</v>
      </c>
      <c r="K163" s="486">
        <v>16061013.42</v>
      </c>
      <c r="L163" s="486">
        <v>0</v>
      </c>
      <c r="M163" s="486">
        <v>0</v>
      </c>
      <c r="N163" s="486">
        <v>6271472.4800000004</v>
      </c>
      <c r="O163" s="492">
        <v>9789540.9399999995</v>
      </c>
      <c r="P163" s="536"/>
      <c r="Q163" s="293"/>
    </row>
    <row r="164" spans="1:17" s="13" customFormat="1" ht="12.75" customHeight="1" x14ac:dyDescent="0.25">
      <c r="A164" s="578" t="s">
        <v>1009</v>
      </c>
      <c r="B164" s="586"/>
      <c r="C164" s="528" t="s">
        <v>1261</v>
      </c>
      <c r="D164" s="515">
        <v>120000</v>
      </c>
      <c r="E164" s="507">
        <v>120000</v>
      </c>
      <c r="F164" s="507">
        <v>0</v>
      </c>
      <c r="G164" s="507">
        <v>0</v>
      </c>
      <c r="H164" s="507">
        <v>0</v>
      </c>
      <c r="I164" s="529">
        <v>120000</v>
      </c>
      <c r="J164" s="491">
        <v>120000</v>
      </c>
      <c r="K164" s="486">
        <v>120000</v>
      </c>
      <c r="L164" s="486">
        <v>0</v>
      </c>
      <c r="M164" s="486">
        <v>0</v>
      </c>
      <c r="N164" s="486">
        <v>0</v>
      </c>
      <c r="O164" s="492">
        <v>120000</v>
      </c>
      <c r="P164" s="536"/>
      <c r="Q164" s="293"/>
    </row>
    <row r="165" spans="1:17" s="13" customFormat="1" ht="12.75" customHeight="1" x14ac:dyDescent="0.25">
      <c r="A165" s="578" t="s">
        <v>559</v>
      </c>
      <c r="B165" s="586"/>
      <c r="C165" s="528" t="s">
        <v>729</v>
      </c>
      <c r="D165" s="515">
        <v>1403000</v>
      </c>
      <c r="E165" s="507">
        <v>1403000</v>
      </c>
      <c r="F165" s="507">
        <v>0</v>
      </c>
      <c r="G165" s="507">
        <v>0</v>
      </c>
      <c r="H165" s="507">
        <v>0</v>
      </c>
      <c r="I165" s="529">
        <v>1403000</v>
      </c>
      <c r="J165" s="491">
        <v>1193184.8500000001</v>
      </c>
      <c r="K165" s="486">
        <v>1193184.8500000001</v>
      </c>
      <c r="L165" s="486">
        <v>0</v>
      </c>
      <c r="M165" s="486">
        <v>0</v>
      </c>
      <c r="N165" s="486">
        <v>0</v>
      </c>
      <c r="O165" s="492">
        <v>1193184.8500000001</v>
      </c>
      <c r="P165" s="536"/>
      <c r="Q165" s="293"/>
    </row>
    <row r="166" spans="1:17" s="13" customFormat="1" ht="12.75" customHeight="1" x14ac:dyDescent="0.25">
      <c r="A166" s="578" t="s">
        <v>730</v>
      </c>
      <c r="B166" s="586"/>
      <c r="C166" s="528" t="s">
        <v>731</v>
      </c>
      <c r="D166" s="515">
        <v>37625631.770000003</v>
      </c>
      <c r="E166" s="507">
        <v>37625631.770000003</v>
      </c>
      <c r="F166" s="507">
        <v>0</v>
      </c>
      <c r="G166" s="507">
        <v>25255051.550000001</v>
      </c>
      <c r="H166" s="507">
        <v>12370580.220000001</v>
      </c>
      <c r="I166" s="529">
        <v>0</v>
      </c>
      <c r="J166" s="491">
        <v>35783659.140000001</v>
      </c>
      <c r="K166" s="486">
        <v>35783659.140000001</v>
      </c>
      <c r="L166" s="486">
        <v>0</v>
      </c>
      <c r="M166" s="486">
        <v>25208428.859999999</v>
      </c>
      <c r="N166" s="486">
        <v>10575230.279999999</v>
      </c>
      <c r="O166" s="492">
        <v>0</v>
      </c>
      <c r="P166" s="536"/>
      <c r="Q166" s="293"/>
    </row>
    <row r="167" spans="1:17" s="13" customFormat="1" ht="12.75" customHeight="1" x14ac:dyDescent="0.25">
      <c r="A167" s="578" t="s">
        <v>732</v>
      </c>
      <c r="B167" s="586"/>
      <c r="C167" s="528" t="s">
        <v>733</v>
      </c>
      <c r="D167" s="515">
        <v>37625631.770000003</v>
      </c>
      <c r="E167" s="507">
        <v>37625631.770000003</v>
      </c>
      <c r="F167" s="507">
        <v>0</v>
      </c>
      <c r="G167" s="507">
        <v>25255051.550000001</v>
      </c>
      <c r="H167" s="507">
        <v>12370580.220000001</v>
      </c>
      <c r="I167" s="529">
        <v>0</v>
      </c>
      <c r="J167" s="491">
        <v>35783659.140000001</v>
      </c>
      <c r="K167" s="486">
        <v>35783659.140000001</v>
      </c>
      <c r="L167" s="486">
        <v>0</v>
      </c>
      <c r="M167" s="486">
        <v>25208428.859999999</v>
      </c>
      <c r="N167" s="486">
        <v>10575230.279999999</v>
      </c>
      <c r="O167" s="492">
        <v>0</v>
      </c>
      <c r="P167" s="536"/>
      <c r="Q167" s="293"/>
    </row>
    <row r="168" spans="1:17" s="13" customFormat="1" ht="12.75" customHeight="1" x14ac:dyDescent="0.25">
      <c r="A168" s="578" t="s">
        <v>734</v>
      </c>
      <c r="B168" s="586"/>
      <c r="C168" s="528" t="s">
        <v>735</v>
      </c>
      <c r="D168" s="515">
        <v>37625631.770000003</v>
      </c>
      <c r="E168" s="507">
        <v>37625631.770000003</v>
      </c>
      <c r="F168" s="507">
        <v>0</v>
      </c>
      <c r="G168" s="507">
        <v>25255051.550000001</v>
      </c>
      <c r="H168" s="507">
        <v>12370580.220000001</v>
      </c>
      <c r="I168" s="529">
        <v>0</v>
      </c>
      <c r="J168" s="491">
        <v>35783659.140000001</v>
      </c>
      <c r="K168" s="486">
        <v>35783659.140000001</v>
      </c>
      <c r="L168" s="486">
        <v>0</v>
      </c>
      <c r="M168" s="486">
        <v>25208428.859999999</v>
      </c>
      <c r="N168" s="486">
        <v>10575230.279999999</v>
      </c>
      <c r="O168" s="492">
        <v>0</v>
      </c>
      <c r="P168" s="536"/>
      <c r="Q168" s="293"/>
    </row>
    <row r="169" spans="1:17" s="13" customFormat="1" ht="12.75" customHeight="1" x14ac:dyDescent="0.25">
      <c r="A169" s="578" t="s">
        <v>561</v>
      </c>
      <c r="B169" s="586"/>
      <c r="C169" s="528" t="s">
        <v>736</v>
      </c>
      <c r="D169" s="515">
        <v>0</v>
      </c>
      <c r="E169" s="507">
        <v>0</v>
      </c>
      <c r="F169" s="507">
        <v>757651.55</v>
      </c>
      <c r="G169" s="507">
        <v>0</v>
      </c>
      <c r="H169" s="507">
        <v>0</v>
      </c>
      <c r="I169" s="529">
        <v>757651.55</v>
      </c>
      <c r="J169" s="491">
        <v>0</v>
      </c>
      <c r="K169" s="486">
        <v>0</v>
      </c>
      <c r="L169" s="486">
        <v>757651.55</v>
      </c>
      <c r="M169" s="486">
        <v>0</v>
      </c>
      <c r="N169" s="486">
        <v>0</v>
      </c>
      <c r="O169" s="492">
        <v>757651.55</v>
      </c>
      <c r="P169" s="536"/>
      <c r="Q169" s="293"/>
    </row>
    <row r="170" spans="1:17" s="13" customFormat="1" ht="12.75" customHeight="1" x14ac:dyDescent="0.25">
      <c r="A170" s="578" t="s">
        <v>422</v>
      </c>
      <c r="B170" s="586"/>
      <c r="C170" s="528" t="s">
        <v>737</v>
      </c>
      <c r="D170" s="515">
        <v>0</v>
      </c>
      <c r="E170" s="507">
        <v>0</v>
      </c>
      <c r="F170" s="507">
        <v>757651.55</v>
      </c>
      <c r="G170" s="507">
        <v>0</v>
      </c>
      <c r="H170" s="507">
        <v>0</v>
      </c>
      <c r="I170" s="529">
        <v>757651.55</v>
      </c>
      <c r="J170" s="491">
        <v>0</v>
      </c>
      <c r="K170" s="486">
        <v>0</v>
      </c>
      <c r="L170" s="486">
        <v>757651.55</v>
      </c>
      <c r="M170" s="486">
        <v>0</v>
      </c>
      <c r="N170" s="486">
        <v>0</v>
      </c>
      <c r="O170" s="492">
        <v>757651.55</v>
      </c>
      <c r="P170" s="536"/>
      <c r="Q170" s="293"/>
    </row>
    <row r="171" spans="1:17" s="13" customFormat="1" ht="12.75" customHeight="1" x14ac:dyDescent="0.25">
      <c r="A171" s="578" t="s">
        <v>542</v>
      </c>
      <c r="B171" s="586"/>
      <c r="C171" s="528" t="s">
        <v>738</v>
      </c>
      <c r="D171" s="515">
        <v>22864000</v>
      </c>
      <c r="E171" s="507">
        <v>22864000</v>
      </c>
      <c r="F171" s="507">
        <v>0</v>
      </c>
      <c r="G171" s="507">
        <v>0</v>
      </c>
      <c r="H171" s="507">
        <v>7200000</v>
      </c>
      <c r="I171" s="529">
        <v>15664000</v>
      </c>
      <c r="J171" s="491">
        <v>22864000</v>
      </c>
      <c r="K171" s="486">
        <v>22864000</v>
      </c>
      <c r="L171" s="486">
        <v>0</v>
      </c>
      <c r="M171" s="486">
        <v>0</v>
      </c>
      <c r="N171" s="486">
        <v>7200000</v>
      </c>
      <c r="O171" s="492">
        <v>15664000</v>
      </c>
      <c r="P171" s="536"/>
      <c r="Q171" s="293"/>
    </row>
    <row r="172" spans="1:17" s="13" customFormat="1" ht="12.75" customHeight="1" x14ac:dyDescent="0.25">
      <c r="A172" s="578" t="s">
        <v>686</v>
      </c>
      <c r="B172" s="586"/>
      <c r="C172" s="528" t="s">
        <v>739</v>
      </c>
      <c r="D172" s="515">
        <v>22864000</v>
      </c>
      <c r="E172" s="507">
        <v>22864000</v>
      </c>
      <c r="F172" s="507">
        <v>0</v>
      </c>
      <c r="G172" s="507">
        <v>0</v>
      </c>
      <c r="H172" s="507">
        <v>7200000</v>
      </c>
      <c r="I172" s="529">
        <v>15664000</v>
      </c>
      <c r="J172" s="491">
        <v>22864000</v>
      </c>
      <c r="K172" s="486">
        <v>22864000</v>
      </c>
      <c r="L172" s="486">
        <v>0</v>
      </c>
      <c r="M172" s="486">
        <v>0</v>
      </c>
      <c r="N172" s="486">
        <v>7200000</v>
      </c>
      <c r="O172" s="492">
        <v>15664000</v>
      </c>
      <c r="P172" s="536"/>
      <c r="Q172" s="293"/>
    </row>
    <row r="173" spans="1:17" s="13" customFormat="1" ht="12.75" customHeight="1" x14ac:dyDescent="0.25">
      <c r="A173" s="578" t="s">
        <v>688</v>
      </c>
      <c r="B173" s="586"/>
      <c r="C173" s="528" t="s">
        <v>740</v>
      </c>
      <c r="D173" s="515">
        <v>22864000</v>
      </c>
      <c r="E173" s="507">
        <v>22864000</v>
      </c>
      <c r="F173" s="507">
        <v>0</v>
      </c>
      <c r="G173" s="507">
        <v>0</v>
      </c>
      <c r="H173" s="507">
        <v>7200000</v>
      </c>
      <c r="I173" s="529">
        <v>15664000</v>
      </c>
      <c r="J173" s="491">
        <v>22864000</v>
      </c>
      <c r="K173" s="486">
        <v>22864000</v>
      </c>
      <c r="L173" s="486">
        <v>0</v>
      </c>
      <c r="M173" s="486">
        <v>0</v>
      </c>
      <c r="N173" s="486">
        <v>7200000</v>
      </c>
      <c r="O173" s="492">
        <v>15664000</v>
      </c>
      <c r="P173" s="536"/>
      <c r="Q173" s="293"/>
    </row>
    <row r="174" spans="1:17" s="13" customFormat="1" ht="12.75" customHeight="1" x14ac:dyDescent="0.25">
      <c r="A174" s="578" t="s">
        <v>741</v>
      </c>
      <c r="B174" s="586"/>
      <c r="C174" s="528" t="s">
        <v>742</v>
      </c>
      <c r="D174" s="515">
        <v>195601279.56999999</v>
      </c>
      <c r="E174" s="507">
        <v>195601279.56999999</v>
      </c>
      <c r="F174" s="507">
        <v>0</v>
      </c>
      <c r="G174" s="507">
        <v>1211000</v>
      </c>
      <c r="H174" s="507">
        <v>144811142.24000001</v>
      </c>
      <c r="I174" s="529">
        <v>49579137.329999998</v>
      </c>
      <c r="J174" s="491">
        <v>187503440.18000001</v>
      </c>
      <c r="K174" s="486">
        <v>187503440.18000001</v>
      </c>
      <c r="L174" s="486">
        <v>0</v>
      </c>
      <c r="M174" s="486">
        <v>259374.44</v>
      </c>
      <c r="N174" s="486">
        <v>142369729.09999999</v>
      </c>
      <c r="O174" s="492">
        <v>44874336.640000001</v>
      </c>
      <c r="P174" s="536"/>
      <c r="Q174" s="293"/>
    </row>
    <row r="175" spans="1:17" s="13" customFormat="1" ht="12.75" customHeight="1" x14ac:dyDescent="0.25">
      <c r="A175" s="578" t="s">
        <v>536</v>
      </c>
      <c r="B175" s="586"/>
      <c r="C175" s="528" t="s">
        <v>743</v>
      </c>
      <c r="D175" s="515">
        <v>195601279.56999999</v>
      </c>
      <c r="E175" s="507">
        <v>195601279.56999999</v>
      </c>
      <c r="F175" s="507">
        <v>0</v>
      </c>
      <c r="G175" s="507">
        <v>1211000</v>
      </c>
      <c r="H175" s="507">
        <v>144811142.24000001</v>
      </c>
      <c r="I175" s="529">
        <v>49579137.329999998</v>
      </c>
      <c r="J175" s="491">
        <v>187503440.18000001</v>
      </c>
      <c r="K175" s="486">
        <v>187503440.18000001</v>
      </c>
      <c r="L175" s="486">
        <v>0</v>
      </c>
      <c r="M175" s="486">
        <v>259374.44</v>
      </c>
      <c r="N175" s="486">
        <v>142369729.09999999</v>
      </c>
      <c r="O175" s="492">
        <v>44874336.640000001</v>
      </c>
      <c r="P175" s="536"/>
      <c r="Q175" s="293"/>
    </row>
    <row r="176" spans="1:17" s="13" customFormat="1" ht="12.75" customHeight="1" x14ac:dyDescent="0.25">
      <c r="A176" s="578" t="s">
        <v>538</v>
      </c>
      <c r="B176" s="586"/>
      <c r="C176" s="528" t="s">
        <v>744</v>
      </c>
      <c r="D176" s="515">
        <v>195601279.56999999</v>
      </c>
      <c r="E176" s="507">
        <v>195601279.56999999</v>
      </c>
      <c r="F176" s="507">
        <v>0</v>
      </c>
      <c r="G176" s="507">
        <v>1211000</v>
      </c>
      <c r="H176" s="507">
        <v>144811142.24000001</v>
      </c>
      <c r="I176" s="529">
        <v>49579137.329999998</v>
      </c>
      <c r="J176" s="491">
        <v>187503440.18000001</v>
      </c>
      <c r="K176" s="486">
        <v>187503440.18000001</v>
      </c>
      <c r="L176" s="486">
        <v>0</v>
      </c>
      <c r="M176" s="486">
        <v>259374.44</v>
      </c>
      <c r="N176" s="486">
        <v>142369729.09999999</v>
      </c>
      <c r="O176" s="492">
        <v>44874336.640000001</v>
      </c>
      <c r="P176" s="536"/>
      <c r="Q176" s="293"/>
    </row>
    <row r="177" spans="1:17" s="13" customFormat="1" ht="12.75" customHeight="1" x14ac:dyDescent="0.25">
      <c r="A177" s="578" t="s">
        <v>540</v>
      </c>
      <c r="B177" s="586"/>
      <c r="C177" s="528" t="s">
        <v>745</v>
      </c>
      <c r="D177" s="515">
        <v>176043343.03999999</v>
      </c>
      <c r="E177" s="507">
        <v>176043343.03999999</v>
      </c>
      <c r="F177" s="507">
        <v>0</v>
      </c>
      <c r="G177" s="507">
        <v>1211000</v>
      </c>
      <c r="H177" s="507">
        <v>128811142.23999999</v>
      </c>
      <c r="I177" s="529">
        <v>46021200.799999997</v>
      </c>
      <c r="J177" s="491">
        <v>170840436.03999999</v>
      </c>
      <c r="K177" s="486">
        <v>170840436.03999999</v>
      </c>
      <c r="L177" s="486">
        <v>0</v>
      </c>
      <c r="M177" s="486">
        <v>259374.44</v>
      </c>
      <c r="N177" s="486">
        <v>128555444.69</v>
      </c>
      <c r="O177" s="492">
        <v>42025616.909999996</v>
      </c>
      <c r="P177" s="536"/>
      <c r="Q177" s="293"/>
    </row>
    <row r="178" spans="1:17" s="13" customFormat="1" ht="12.75" customHeight="1" x14ac:dyDescent="0.25">
      <c r="A178" s="578" t="s">
        <v>559</v>
      </c>
      <c r="B178" s="586"/>
      <c r="C178" s="528" t="s">
        <v>746</v>
      </c>
      <c r="D178" s="515">
        <v>19557936.530000001</v>
      </c>
      <c r="E178" s="507">
        <v>19557936.530000001</v>
      </c>
      <c r="F178" s="507">
        <v>0</v>
      </c>
      <c r="G178" s="507">
        <v>0</v>
      </c>
      <c r="H178" s="507">
        <v>16000000</v>
      </c>
      <c r="I178" s="529">
        <v>3557936.53</v>
      </c>
      <c r="J178" s="491">
        <v>16663004.140000001</v>
      </c>
      <c r="K178" s="486">
        <v>16663004.140000001</v>
      </c>
      <c r="L178" s="486">
        <v>0</v>
      </c>
      <c r="M178" s="486">
        <v>0</v>
      </c>
      <c r="N178" s="486">
        <v>13814284.41</v>
      </c>
      <c r="O178" s="492">
        <v>2848719.73</v>
      </c>
      <c r="P178" s="536"/>
      <c r="Q178" s="293"/>
    </row>
    <row r="179" spans="1:17" s="13" customFormat="1" ht="12.75" customHeight="1" x14ac:dyDescent="0.25">
      <c r="A179" s="578" t="s">
        <v>750</v>
      </c>
      <c r="B179" s="586"/>
      <c r="C179" s="528" t="s">
        <v>751</v>
      </c>
      <c r="D179" s="515">
        <v>51879613.640000001</v>
      </c>
      <c r="E179" s="507">
        <v>51879613.640000001</v>
      </c>
      <c r="F179" s="507">
        <v>0</v>
      </c>
      <c r="G179" s="507">
        <v>650000</v>
      </c>
      <c r="H179" s="507">
        <v>51220920</v>
      </c>
      <c r="I179" s="529">
        <v>8693.64</v>
      </c>
      <c r="J179" s="491">
        <v>50487178.979999997</v>
      </c>
      <c r="K179" s="486">
        <v>50487178.979999997</v>
      </c>
      <c r="L179" s="486">
        <v>0</v>
      </c>
      <c r="M179" s="486">
        <v>414481.84</v>
      </c>
      <c r="N179" s="486">
        <v>50064015.140000001</v>
      </c>
      <c r="O179" s="492">
        <v>8682</v>
      </c>
      <c r="P179" s="536"/>
      <c r="Q179" s="293"/>
    </row>
    <row r="180" spans="1:17" s="13" customFormat="1" ht="12.75" customHeight="1" x14ac:dyDescent="0.25">
      <c r="A180" s="578" t="s">
        <v>536</v>
      </c>
      <c r="B180" s="586"/>
      <c r="C180" s="528" t="s">
        <v>752</v>
      </c>
      <c r="D180" s="515">
        <v>726993.64</v>
      </c>
      <c r="E180" s="507">
        <v>726993.64</v>
      </c>
      <c r="F180" s="507">
        <v>0</v>
      </c>
      <c r="G180" s="507">
        <v>650000</v>
      </c>
      <c r="H180" s="507">
        <v>68300</v>
      </c>
      <c r="I180" s="529">
        <v>8693.64</v>
      </c>
      <c r="J180" s="491">
        <v>486489.03</v>
      </c>
      <c r="K180" s="486">
        <v>486489.03</v>
      </c>
      <c r="L180" s="486">
        <v>0</v>
      </c>
      <c r="M180" s="486">
        <v>414481.84</v>
      </c>
      <c r="N180" s="486">
        <v>63325.19</v>
      </c>
      <c r="O180" s="492">
        <v>8682</v>
      </c>
      <c r="P180" s="536"/>
      <c r="Q180" s="293"/>
    </row>
    <row r="181" spans="1:17" s="13" customFormat="1" ht="12.75" customHeight="1" x14ac:dyDescent="0.25">
      <c r="A181" s="578" t="s">
        <v>538</v>
      </c>
      <c r="B181" s="586"/>
      <c r="C181" s="528" t="s">
        <v>753</v>
      </c>
      <c r="D181" s="515">
        <v>726993.64</v>
      </c>
      <c r="E181" s="507">
        <v>726993.64</v>
      </c>
      <c r="F181" s="507">
        <v>0</v>
      </c>
      <c r="G181" s="507">
        <v>650000</v>
      </c>
      <c r="H181" s="507">
        <v>68300</v>
      </c>
      <c r="I181" s="529">
        <v>8693.64</v>
      </c>
      <c r="J181" s="491">
        <v>486489.03</v>
      </c>
      <c r="K181" s="486">
        <v>486489.03</v>
      </c>
      <c r="L181" s="486">
        <v>0</v>
      </c>
      <c r="M181" s="486">
        <v>414481.84</v>
      </c>
      <c r="N181" s="486">
        <v>63325.19</v>
      </c>
      <c r="O181" s="492">
        <v>8682</v>
      </c>
      <c r="P181" s="536"/>
      <c r="Q181" s="293"/>
    </row>
    <row r="182" spans="1:17" s="13" customFormat="1" ht="12.75" customHeight="1" x14ac:dyDescent="0.25">
      <c r="A182" s="578" t="s">
        <v>540</v>
      </c>
      <c r="B182" s="586"/>
      <c r="C182" s="528" t="s">
        <v>754</v>
      </c>
      <c r="D182" s="515">
        <v>726993.64</v>
      </c>
      <c r="E182" s="507">
        <v>726993.64</v>
      </c>
      <c r="F182" s="507">
        <v>0</v>
      </c>
      <c r="G182" s="507">
        <v>650000</v>
      </c>
      <c r="H182" s="507">
        <v>68300</v>
      </c>
      <c r="I182" s="529">
        <v>8693.64</v>
      </c>
      <c r="J182" s="491">
        <v>486489.03</v>
      </c>
      <c r="K182" s="486">
        <v>486489.03</v>
      </c>
      <c r="L182" s="486">
        <v>0</v>
      </c>
      <c r="M182" s="486">
        <v>414481.84</v>
      </c>
      <c r="N182" s="486">
        <v>63325.19</v>
      </c>
      <c r="O182" s="492">
        <v>8682</v>
      </c>
      <c r="P182" s="536"/>
      <c r="Q182" s="293"/>
    </row>
    <row r="183" spans="1:17" s="13" customFormat="1" ht="12.75" customHeight="1" x14ac:dyDescent="0.25">
      <c r="A183" s="578" t="s">
        <v>672</v>
      </c>
      <c r="B183" s="586"/>
      <c r="C183" s="528" t="s">
        <v>755</v>
      </c>
      <c r="D183" s="515">
        <v>51152620</v>
      </c>
      <c r="E183" s="507">
        <v>51152620</v>
      </c>
      <c r="F183" s="507">
        <v>0</v>
      </c>
      <c r="G183" s="507">
        <v>0</v>
      </c>
      <c r="H183" s="507">
        <v>51152620</v>
      </c>
      <c r="I183" s="529">
        <v>0</v>
      </c>
      <c r="J183" s="491">
        <v>50000689.950000003</v>
      </c>
      <c r="K183" s="486">
        <v>50000689.950000003</v>
      </c>
      <c r="L183" s="486">
        <v>0</v>
      </c>
      <c r="M183" s="486">
        <v>0</v>
      </c>
      <c r="N183" s="486">
        <v>50000689.950000003</v>
      </c>
      <c r="O183" s="492">
        <v>0</v>
      </c>
      <c r="P183" s="536"/>
      <c r="Q183" s="293"/>
    </row>
    <row r="184" spans="1:17" s="13" customFormat="1" ht="12.75" customHeight="1" x14ac:dyDescent="0.25">
      <c r="A184" s="578" t="s">
        <v>709</v>
      </c>
      <c r="B184" s="586"/>
      <c r="C184" s="528" t="s">
        <v>756</v>
      </c>
      <c r="D184" s="515">
        <v>51152620</v>
      </c>
      <c r="E184" s="507">
        <v>51152620</v>
      </c>
      <c r="F184" s="507">
        <v>0</v>
      </c>
      <c r="G184" s="507">
        <v>0</v>
      </c>
      <c r="H184" s="507">
        <v>51152620</v>
      </c>
      <c r="I184" s="529">
        <v>0</v>
      </c>
      <c r="J184" s="491">
        <v>50000689.950000003</v>
      </c>
      <c r="K184" s="486">
        <v>50000689.950000003</v>
      </c>
      <c r="L184" s="486">
        <v>0</v>
      </c>
      <c r="M184" s="486">
        <v>0</v>
      </c>
      <c r="N184" s="486">
        <v>50000689.950000003</v>
      </c>
      <c r="O184" s="492">
        <v>0</v>
      </c>
      <c r="P184" s="536"/>
      <c r="Q184" s="293"/>
    </row>
    <row r="185" spans="1:17" s="13" customFormat="1" ht="12.75" customHeight="1" x14ac:dyDescent="0.25">
      <c r="A185" s="578" t="s">
        <v>711</v>
      </c>
      <c r="B185" s="586"/>
      <c r="C185" s="528" t="s">
        <v>757</v>
      </c>
      <c r="D185" s="515">
        <v>51152620</v>
      </c>
      <c r="E185" s="507">
        <v>51152620</v>
      </c>
      <c r="F185" s="507">
        <v>0</v>
      </c>
      <c r="G185" s="507">
        <v>0</v>
      </c>
      <c r="H185" s="507">
        <v>51152620</v>
      </c>
      <c r="I185" s="529">
        <v>0</v>
      </c>
      <c r="J185" s="491">
        <v>50000689.950000003</v>
      </c>
      <c r="K185" s="486">
        <v>50000689.950000003</v>
      </c>
      <c r="L185" s="486">
        <v>0</v>
      </c>
      <c r="M185" s="486">
        <v>0</v>
      </c>
      <c r="N185" s="486">
        <v>50000689.950000003</v>
      </c>
      <c r="O185" s="492">
        <v>0</v>
      </c>
      <c r="P185" s="536"/>
      <c r="Q185" s="293"/>
    </row>
    <row r="186" spans="1:17" s="13" customFormat="1" ht="12.75" customHeight="1" x14ac:dyDescent="0.25">
      <c r="A186" s="578" t="s">
        <v>758</v>
      </c>
      <c r="B186" s="586"/>
      <c r="C186" s="528" t="s">
        <v>759</v>
      </c>
      <c r="D186" s="515">
        <v>2041777277.4000001</v>
      </c>
      <c r="E186" s="507">
        <v>2041777277.4000001</v>
      </c>
      <c r="F186" s="507">
        <v>429000</v>
      </c>
      <c r="G186" s="507">
        <v>2041370173.4000001</v>
      </c>
      <c r="H186" s="507">
        <v>497408</v>
      </c>
      <c r="I186" s="529">
        <v>338696</v>
      </c>
      <c r="J186" s="491">
        <v>2025334217.5699999</v>
      </c>
      <c r="K186" s="486">
        <v>2025334217.5699999</v>
      </c>
      <c r="L186" s="486">
        <v>429000</v>
      </c>
      <c r="M186" s="486">
        <v>2024944844.0699999</v>
      </c>
      <c r="N186" s="486">
        <v>497408</v>
      </c>
      <c r="O186" s="492">
        <v>320965.5</v>
      </c>
      <c r="P186" s="536"/>
      <c r="Q186" s="293"/>
    </row>
    <row r="187" spans="1:17" s="13" customFormat="1" ht="12.75" customHeight="1" x14ac:dyDescent="0.25">
      <c r="A187" s="578" t="s">
        <v>760</v>
      </c>
      <c r="B187" s="586"/>
      <c r="C187" s="528" t="s">
        <v>761</v>
      </c>
      <c r="D187" s="515">
        <v>633766230</v>
      </c>
      <c r="E187" s="507">
        <v>633766230</v>
      </c>
      <c r="F187" s="507">
        <v>0</v>
      </c>
      <c r="G187" s="507">
        <v>633766230</v>
      </c>
      <c r="H187" s="507">
        <v>0</v>
      </c>
      <c r="I187" s="529">
        <v>0</v>
      </c>
      <c r="J187" s="491">
        <v>633676833</v>
      </c>
      <c r="K187" s="486">
        <v>633676833</v>
      </c>
      <c r="L187" s="486">
        <v>0</v>
      </c>
      <c r="M187" s="486">
        <v>633676833</v>
      </c>
      <c r="N187" s="486">
        <v>0</v>
      </c>
      <c r="O187" s="492">
        <v>0</v>
      </c>
      <c r="P187" s="536"/>
      <c r="Q187" s="293"/>
    </row>
    <row r="188" spans="1:17" s="13" customFormat="1" ht="12.75" customHeight="1" x14ac:dyDescent="0.25">
      <c r="A188" s="578" t="s">
        <v>672</v>
      </c>
      <c r="B188" s="586"/>
      <c r="C188" s="528" t="s">
        <v>762</v>
      </c>
      <c r="D188" s="515">
        <v>633766230</v>
      </c>
      <c r="E188" s="507">
        <v>633766230</v>
      </c>
      <c r="F188" s="507">
        <v>0</v>
      </c>
      <c r="G188" s="507">
        <v>633766230</v>
      </c>
      <c r="H188" s="507">
        <v>0</v>
      </c>
      <c r="I188" s="529">
        <v>0</v>
      </c>
      <c r="J188" s="491">
        <v>633676833</v>
      </c>
      <c r="K188" s="486">
        <v>633676833</v>
      </c>
      <c r="L188" s="486">
        <v>0</v>
      </c>
      <c r="M188" s="486">
        <v>633676833</v>
      </c>
      <c r="N188" s="486">
        <v>0</v>
      </c>
      <c r="O188" s="492">
        <v>0</v>
      </c>
      <c r="P188" s="536"/>
      <c r="Q188" s="293"/>
    </row>
    <row r="189" spans="1:17" s="13" customFormat="1" ht="12.75" customHeight="1" x14ac:dyDescent="0.25">
      <c r="A189" s="578" t="s">
        <v>709</v>
      </c>
      <c r="B189" s="586"/>
      <c r="C189" s="528" t="s">
        <v>763</v>
      </c>
      <c r="D189" s="515">
        <v>434915343.10000002</v>
      </c>
      <c r="E189" s="507">
        <v>434915343.10000002</v>
      </c>
      <c r="F189" s="507">
        <v>0</v>
      </c>
      <c r="G189" s="507">
        <v>434915343.10000002</v>
      </c>
      <c r="H189" s="507">
        <v>0</v>
      </c>
      <c r="I189" s="529">
        <v>0</v>
      </c>
      <c r="J189" s="491">
        <v>434825946.10000002</v>
      </c>
      <c r="K189" s="486">
        <v>434825946.10000002</v>
      </c>
      <c r="L189" s="486">
        <v>0</v>
      </c>
      <c r="M189" s="486">
        <v>434825946.10000002</v>
      </c>
      <c r="N189" s="486">
        <v>0</v>
      </c>
      <c r="O189" s="492">
        <v>0</v>
      </c>
      <c r="P189" s="536"/>
      <c r="Q189" s="293"/>
    </row>
    <row r="190" spans="1:17" s="13" customFormat="1" ht="12.75" customHeight="1" x14ac:dyDescent="0.25">
      <c r="A190" s="578" t="s">
        <v>711</v>
      </c>
      <c r="B190" s="586"/>
      <c r="C190" s="528" t="s">
        <v>764</v>
      </c>
      <c r="D190" s="515">
        <v>397074802</v>
      </c>
      <c r="E190" s="507">
        <v>397074802</v>
      </c>
      <c r="F190" s="507">
        <v>0</v>
      </c>
      <c r="G190" s="507">
        <v>397074802</v>
      </c>
      <c r="H190" s="507">
        <v>0</v>
      </c>
      <c r="I190" s="529">
        <v>0</v>
      </c>
      <c r="J190" s="491">
        <v>397074802</v>
      </c>
      <c r="K190" s="486">
        <v>397074802</v>
      </c>
      <c r="L190" s="486">
        <v>0</v>
      </c>
      <c r="M190" s="486">
        <v>397074802</v>
      </c>
      <c r="N190" s="486">
        <v>0</v>
      </c>
      <c r="O190" s="492">
        <v>0</v>
      </c>
      <c r="P190" s="536"/>
      <c r="Q190" s="293"/>
    </row>
    <row r="191" spans="1:17" s="13" customFormat="1" ht="12.75" customHeight="1" x14ac:dyDescent="0.25">
      <c r="A191" s="578" t="s">
        <v>713</v>
      </c>
      <c r="B191" s="586"/>
      <c r="C191" s="528" t="s">
        <v>765</v>
      </c>
      <c r="D191" s="515">
        <v>37840541.100000001</v>
      </c>
      <c r="E191" s="507">
        <v>37840541.100000001</v>
      </c>
      <c r="F191" s="507">
        <v>0</v>
      </c>
      <c r="G191" s="507">
        <v>37840541.100000001</v>
      </c>
      <c r="H191" s="507">
        <v>0</v>
      </c>
      <c r="I191" s="529">
        <v>0</v>
      </c>
      <c r="J191" s="491">
        <v>37751144.100000001</v>
      </c>
      <c r="K191" s="486">
        <v>37751144.100000001</v>
      </c>
      <c r="L191" s="486">
        <v>0</v>
      </c>
      <c r="M191" s="486">
        <v>37751144.100000001</v>
      </c>
      <c r="N191" s="486">
        <v>0</v>
      </c>
      <c r="O191" s="492">
        <v>0</v>
      </c>
      <c r="P191" s="536"/>
      <c r="Q191" s="293"/>
    </row>
    <row r="192" spans="1:17" s="13" customFormat="1" ht="12.75" customHeight="1" x14ac:dyDescent="0.25">
      <c r="A192" s="578" t="s">
        <v>766</v>
      </c>
      <c r="B192" s="586"/>
      <c r="C192" s="528" t="s">
        <v>767</v>
      </c>
      <c r="D192" s="515">
        <v>198850886.90000001</v>
      </c>
      <c r="E192" s="507">
        <v>198850886.90000001</v>
      </c>
      <c r="F192" s="507">
        <v>0</v>
      </c>
      <c r="G192" s="507">
        <v>198850886.90000001</v>
      </c>
      <c r="H192" s="507">
        <v>0</v>
      </c>
      <c r="I192" s="529">
        <v>0</v>
      </c>
      <c r="J192" s="491">
        <v>198850886.90000001</v>
      </c>
      <c r="K192" s="486">
        <v>198850886.90000001</v>
      </c>
      <c r="L192" s="486">
        <v>0</v>
      </c>
      <c r="M192" s="486">
        <v>198850886.90000001</v>
      </c>
      <c r="N192" s="486">
        <v>0</v>
      </c>
      <c r="O192" s="492">
        <v>0</v>
      </c>
      <c r="P192" s="536"/>
      <c r="Q192" s="293"/>
    </row>
    <row r="193" spans="1:17" s="13" customFormat="1" ht="12.75" customHeight="1" x14ac:dyDescent="0.25">
      <c r="A193" s="578" t="s">
        <v>768</v>
      </c>
      <c r="B193" s="586"/>
      <c r="C193" s="528" t="s">
        <v>769</v>
      </c>
      <c r="D193" s="515">
        <v>190507298</v>
      </c>
      <c r="E193" s="507">
        <v>190507298</v>
      </c>
      <c r="F193" s="507">
        <v>0</v>
      </c>
      <c r="G193" s="507">
        <v>190507298</v>
      </c>
      <c r="H193" s="507">
        <v>0</v>
      </c>
      <c r="I193" s="529">
        <v>0</v>
      </c>
      <c r="J193" s="491">
        <v>190507298</v>
      </c>
      <c r="K193" s="486">
        <v>190507298</v>
      </c>
      <c r="L193" s="486">
        <v>0</v>
      </c>
      <c r="M193" s="486">
        <v>190507298</v>
      </c>
      <c r="N193" s="486">
        <v>0</v>
      </c>
      <c r="O193" s="492">
        <v>0</v>
      </c>
      <c r="P193" s="536"/>
      <c r="Q193" s="293"/>
    </row>
    <row r="194" spans="1:17" s="13" customFormat="1" ht="12.75" customHeight="1" x14ac:dyDescent="0.25">
      <c r="A194" s="578" t="s">
        <v>770</v>
      </c>
      <c r="B194" s="586"/>
      <c r="C194" s="528" t="s">
        <v>771</v>
      </c>
      <c r="D194" s="515">
        <v>8343588.9000000004</v>
      </c>
      <c r="E194" s="507">
        <v>8343588.9000000004</v>
      </c>
      <c r="F194" s="507">
        <v>0</v>
      </c>
      <c r="G194" s="507">
        <v>8343588.9000000004</v>
      </c>
      <c r="H194" s="507">
        <v>0</v>
      </c>
      <c r="I194" s="529">
        <v>0</v>
      </c>
      <c r="J194" s="491">
        <v>8343588.9000000004</v>
      </c>
      <c r="K194" s="486">
        <v>8343588.9000000004</v>
      </c>
      <c r="L194" s="486">
        <v>0</v>
      </c>
      <c r="M194" s="486">
        <v>8343588.9000000004</v>
      </c>
      <c r="N194" s="486">
        <v>0</v>
      </c>
      <c r="O194" s="492">
        <v>0</v>
      </c>
      <c r="P194" s="536"/>
      <c r="Q194" s="293"/>
    </row>
    <row r="195" spans="1:17" s="13" customFormat="1" ht="12.75" customHeight="1" x14ac:dyDescent="0.25">
      <c r="A195" s="578" t="s">
        <v>772</v>
      </c>
      <c r="B195" s="586"/>
      <c r="C195" s="528" t="s">
        <v>773</v>
      </c>
      <c r="D195" s="515">
        <v>1259677505.4000001</v>
      </c>
      <c r="E195" s="507">
        <v>1259677505.4000001</v>
      </c>
      <c r="F195" s="507">
        <v>0</v>
      </c>
      <c r="G195" s="507">
        <v>1259677505.4000001</v>
      </c>
      <c r="H195" s="507">
        <v>0</v>
      </c>
      <c r="I195" s="529">
        <v>0</v>
      </c>
      <c r="J195" s="491">
        <v>1245852726.8399999</v>
      </c>
      <c r="K195" s="486">
        <v>1245852726.8399999</v>
      </c>
      <c r="L195" s="486">
        <v>0</v>
      </c>
      <c r="M195" s="486">
        <v>1245852726.8399999</v>
      </c>
      <c r="N195" s="486">
        <v>0</v>
      </c>
      <c r="O195" s="492">
        <v>0</v>
      </c>
      <c r="P195" s="536"/>
      <c r="Q195" s="293"/>
    </row>
    <row r="196" spans="1:17" s="13" customFormat="1" ht="12.75" customHeight="1" x14ac:dyDescent="0.25">
      <c r="A196" s="578" t="s">
        <v>730</v>
      </c>
      <c r="B196" s="586"/>
      <c r="C196" s="528" t="s">
        <v>774</v>
      </c>
      <c r="D196" s="515">
        <v>320873500</v>
      </c>
      <c r="E196" s="507">
        <v>320873500</v>
      </c>
      <c r="F196" s="507">
        <v>0</v>
      </c>
      <c r="G196" s="507">
        <v>320873500</v>
      </c>
      <c r="H196" s="507">
        <v>0</v>
      </c>
      <c r="I196" s="529">
        <v>0</v>
      </c>
      <c r="J196" s="491">
        <v>307438995.70999998</v>
      </c>
      <c r="K196" s="486">
        <v>307438995.70999998</v>
      </c>
      <c r="L196" s="486">
        <v>0</v>
      </c>
      <c r="M196" s="486">
        <v>307438995.70999998</v>
      </c>
      <c r="N196" s="486">
        <v>0</v>
      </c>
      <c r="O196" s="492">
        <v>0</v>
      </c>
      <c r="P196" s="536"/>
      <c r="Q196" s="293"/>
    </row>
    <row r="197" spans="1:17" s="13" customFormat="1" ht="12.75" customHeight="1" x14ac:dyDescent="0.25">
      <c r="A197" s="578" t="s">
        <v>732</v>
      </c>
      <c r="B197" s="586"/>
      <c r="C197" s="528" t="s">
        <v>775</v>
      </c>
      <c r="D197" s="515">
        <v>317304500</v>
      </c>
      <c r="E197" s="507">
        <v>317304500</v>
      </c>
      <c r="F197" s="507">
        <v>0</v>
      </c>
      <c r="G197" s="507">
        <v>317304500</v>
      </c>
      <c r="H197" s="507">
        <v>0</v>
      </c>
      <c r="I197" s="529">
        <v>0</v>
      </c>
      <c r="J197" s="491">
        <v>303869995.70999998</v>
      </c>
      <c r="K197" s="486">
        <v>303869995.70999998</v>
      </c>
      <c r="L197" s="486">
        <v>0</v>
      </c>
      <c r="M197" s="486">
        <v>303869995.70999998</v>
      </c>
      <c r="N197" s="486">
        <v>0</v>
      </c>
      <c r="O197" s="492">
        <v>0</v>
      </c>
      <c r="P197" s="536"/>
      <c r="Q197" s="293"/>
    </row>
    <row r="198" spans="1:17" s="13" customFormat="1" ht="12.75" customHeight="1" x14ac:dyDescent="0.25">
      <c r="A198" s="578" t="s">
        <v>734</v>
      </c>
      <c r="B198" s="586"/>
      <c r="C198" s="528" t="s">
        <v>776</v>
      </c>
      <c r="D198" s="515">
        <v>317304500</v>
      </c>
      <c r="E198" s="507">
        <v>317304500</v>
      </c>
      <c r="F198" s="507">
        <v>0</v>
      </c>
      <c r="G198" s="507">
        <v>317304500</v>
      </c>
      <c r="H198" s="507">
        <v>0</v>
      </c>
      <c r="I198" s="529">
        <v>0</v>
      </c>
      <c r="J198" s="491">
        <v>303869995.70999998</v>
      </c>
      <c r="K198" s="486">
        <v>303869995.70999998</v>
      </c>
      <c r="L198" s="486">
        <v>0</v>
      </c>
      <c r="M198" s="486">
        <v>303869995.70999998</v>
      </c>
      <c r="N198" s="486">
        <v>0</v>
      </c>
      <c r="O198" s="492">
        <v>0</v>
      </c>
      <c r="P198" s="536"/>
      <c r="Q198" s="293"/>
    </row>
    <row r="199" spans="1:17" s="13" customFormat="1" ht="12.75" customHeight="1" x14ac:dyDescent="0.25">
      <c r="A199" s="578" t="s">
        <v>1262</v>
      </c>
      <c r="B199" s="586"/>
      <c r="C199" s="528" t="s">
        <v>1263</v>
      </c>
      <c r="D199" s="515">
        <v>3569000</v>
      </c>
      <c r="E199" s="507">
        <v>3569000</v>
      </c>
      <c r="F199" s="507">
        <v>0</v>
      </c>
      <c r="G199" s="507">
        <v>3569000</v>
      </c>
      <c r="H199" s="507">
        <v>0</v>
      </c>
      <c r="I199" s="529">
        <v>0</v>
      </c>
      <c r="J199" s="491">
        <v>3569000</v>
      </c>
      <c r="K199" s="486">
        <v>3569000</v>
      </c>
      <c r="L199" s="486">
        <v>0</v>
      </c>
      <c r="M199" s="486">
        <v>3569000</v>
      </c>
      <c r="N199" s="486">
        <v>0</v>
      </c>
      <c r="O199" s="492">
        <v>0</v>
      </c>
      <c r="P199" s="536"/>
      <c r="Q199" s="293"/>
    </row>
    <row r="200" spans="1:17" s="13" customFormat="1" ht="12.75" customHeight="1" x14ac:dyDescent="0.25">
      <c r="A200" s="578" t="s">
        <v>1264</v>
      </c>
      <c r="B200" s="586"/>
      <c r="C200" s="528" t="s">
        <v>1265</v>
      </c>
      <c r="D200" s="515">
        <v>3569000</v>
      </c>
      <c r="E200" s="507">
        <v>3569000</v>
      </c>
      <c r="F200" s="507">
        <v>0</v>
      </c>
      <c r="G200" s="507">
        <v>3569000</v>
      </c>
      <c r="H200" s="507">
        <v>0</v>
      </c>
      <c r="I200" s="529">
        <v>0</v>
      </c>
      <c r="J200" s="491">
        <v>3569000</v>
      </c>
      <c r="K200" s="486">
        <v>3569000</v>
      </c>
      <c r="L200" s="486">
        <v>0</v>
      </c>
      <c r="M200" s="486">
        <v>3569000</v>
      </c>
      <c r="N200" s="486">
        <v>0</v>
      </c>
      <c r="O200" s="492">
        <v>0</v>
      </c>
      <c r="P200" s="536"/>
      <c r="Q200" s="293"/>
    </row>
    <row r="201" spans="1:17" s="13" customFormat="1" ht="12.75" customHeight="1" x14ac:dyDescent="0.25">
      <c r="A201" s="578" t="s">
        <v>672</v>
      </c>
      <c r="B201" s="586"/>
      <c r="C201" s="528" t="s">
        <v>777</v>
      </c>
      <c r="D201" s="515">
        <v>938804005.39999998</v>
      </c>
      <c r="E201" s="507">
        <v>938804005.39999998</v>
      </c>
      <c r="F201" s="507">
        <v>0</v>
      </c>
      <c r="G201" s="507">
        <v>938804005.39999998</v>
      </c>
      <c r="H201" s="507">
        <v>0</v>
      </c>
      <c r="I201" s="529">
        <v>0</v>
      </c>
      <c r="J201" s="491">
        <v>938413731.13</v>
      </c>
      <c r="K201" s="486">
        <v>938413731.13</v>
      </c>
      <c r="L201" s="486">
        <v>0</v>
      </c>
      <c r="M201" s="486">
        <v>938413731.13</v>
      </c>
      <c r="N201" s="486">
        <v>0</v>
      </c>
      <c r="O201" s="492">
        <v>0</v>
      </c>
      <c r="P201" s="536"/>
      <c r="Q201" s="293"/>
    </row>
    <row r="202" spans="1:17" s="13" customFormat="1" ht="12.75" customHeight="1" x14ac:dyDescent="0.25">
      <c r="A202" s="578" t="s">
        <v>709</v>
      </c>
      <c r="B202" s="586"/>
      <c r="C202" s="528" t="s">
        <v>778</v>
      </c>
      <c r="D202" s="515">
        <v>695828305.71000004</v>
      </c>
      <c r="E202" s="507">
        <v>695828305.71000004</v>
      </c>
      <c r="F202" s="507">
        <v>0</v>
      </c>
      <c r="G202" s="507">
        <v>695828305.71000004</v>
      </c>
      <c r="H202" s="507">
        <v>0</v>
      </c>
      <c r="I202" s="529">
        <v>0</v>
      </c>
      <c r="J202" s="491">
        <v>695467070.46000004</v>
      </c>
      <c r="K202" s="486">
        <v>695467070.46000004</v>
      </c>
      <c r="L202" s="486">
        <v>0</v>
      </c>
      <c r="M202" s="486">
        <v>695467070.46000004</v>
      </c>
      <c r="N202" s="486">
        <v>0</v>
      </c>
      <c r="O202" s="492">
        <v>0</v>
      </c>
      <c r="P202" s="536"/>
      <c r="Q202" s="293"/>
    </row>
    <row r="203" spans="1:17" s="13" customFormat="1" ht="12.75" customHeight="1" x14ac:dyDescent="0.25">
      <c r="A203" s="578" t="s">
        <v>711</v>
      </c>
      <c r="B203" s="586"/>
      <c r="C203" s="528" t="s">
        <v>779</v>
      </c>
      <c r="D203" s="515">
        <v>503075345.85000002</v>
      </c>
      <c r="E203" s="507">
        <v>503075345.85000002</v>
      </c>
      <c r="F203" s="507">
        <v>0</v>
      </c>
      <c r="G203" s="507">
        <v>503075345.85000002</v>
      </c>
      <c r="H203" s="507">
        <v>0</v>
      </c>
      <c r="I203" s="529">
        <v>0</v>
      </c>
      <c r="J203" s="491">
        <v>503075345.85000002</v>
      </c>
      <c r="K203" s="486">
        <v>503075345.85000002</v>
      </c>
      <c r="L203" s="486">
        <v>0</v>
      </c>
      <c r="M203" s="486">
        <v>503075345.85000002</v>
      </c>
      <c r="N203" s="486">
        <v>0</v>
      </c>
      <c r="O203" s="492">
        <v>0</v>
      </c>
      <c r="P203" s="536"/>
      <c r="Q203" s="293"/>
    </row>
    <row r="204" spans="1:17" s="13" customFormat="1" ht="12.75" customHeight="1" x14ac:dyDescent="0.25">
      <c r="A204" s="578" t="s">
        <v>713</v>
      </c>
      <c r="B204" s="586"/>
      <c r="C204" s="528" t="s">
        <v>780</v>
      </c>
      <c r="D204" s="515">
        <v>192752959.86000001</v>
      </c>
      <c r="E204" s="507">
        <v>192752959.86000001</v>
      </c>
      <c r="F204" s="507">
        <v>0</v>
      </c>
      <c r="G204" s="507">
        <v>192752959.86000001</v>
      </c>
      <c r="H204" s="507">
        <v>0</v>
      </c>
      <c r="I204" s="529">
        <v>0</v>
      </c>
      <c r="J204" s="491">
        <v>192391724.61000001</v>
      </c>
      <c r="K204" s="486">
        <v>192391724.61000001</v>
      </c>
      <c r="L204" s="486">
        <v>0</v>
      </c>
      <c r="M204" s="486">
        <v>192391724.61000001</v>
      </c>
      <c r="N204" s="486">
        <v>0</v>
      </c>
      <c r="O204" s="492">
        <v>0</v>
      </c>
      <c r="P204" s="536"/>
      <c r="Q204" s="293"/>
    </row>
    <row r="205" spans="1:17" s="13" customFormat="1" ht="12.75" customHeight="1" x14ac:dyDescent="0.25">
      <c r="A205" s="578" t="s">
        <v>766</v>
      </c>
      <c r="B205" s="586"/>
      <c r="C205" s="528" t="s">
        <v>781</v>
      </c>
      <c r="D205" s="515">
        <v>242975699.69</v>
      </c>
      <c r="E205" s="507">
        <v>242975699.69</v>
      </c>
      <c r="F205" s="507">
        <v>0</v>
      </c>
      <c r="G205" s="507">
        <v>242975699.69</v>
      </c>
      <c r="H205" s="507">
        <v>0</v>
      </c>
      <c r="I205" s="529">
        <v>0</v>
      </c>
      <c r="J205" s="491">
        <v>242946660.66999999</v>
      </c>
      <c r="K205" s="486">
        <v>242946660.66999999</v>
      </c>
      <c r="L205" s="486">
        <v>0</v>
      </c>
      <c r="M205" s="486">
        <v>242946660.66999999</v>
      </c>
      <c r="N205" s="486">
        <v>0</v>
      </c>
      <c r="O205" s="492">
        <v>0</v>
      </c>
      <c r="P205" s="536"/>
      <c r="Q205" s="293"/>
    </row>
    <row r="206" spans="1:17" s="13" customFormat="1" ht="12.75" customHeight="1" x14ac:dyDescent="0.25">
      <c r="A206" s="578" t="s">
        <v>768</v>
      </c>
      <c r="B206" s="586"/>
      <c r="C206" s="528" t="s">
        <v>782</v>
      </c>
      <c r="D206" s="515">
        <v>190807800</v>
      </c>
      <c r="E206" s="507">
        <v>190807800</v>
      </c>
      <c r="F206" s="507">
        <v>0</v>
      </c>
      <c r="G206" s="507">
        <v>190807800</v>
      </c>
      <c r="H206" s="507">
        <v>0</v>
      </c>
      <c r="I206" s="529">
        <v>0</v>
      </c>
      <c r="J206" s="491">
        <v>190807800</v>
      </c>
      <c r="K206" s="486">
        <v>190807800</v>
      </c>
      <c r="L206" s="486">
        <v>0</v>
      </c>
      <c r="M206" s="486">
        <v>190807800</v>
      </c>
      <c r="N206" s="486">
        <v>0</v>
      </c>
      <c r="O206" s="492">
        <v>0</v>
      </c>
      <c r="P206" s="536"/>
      <c r="Q206" s="293"/>
    </row>
    <row r="207" spans="1:17" s="13" customFormat="1" ht="12.75" customHeight="1" x14ac:dyDescent="0.25">
      <c r="A207" s="578" t="s">
        <v>770</v>
      </c>
      <c r="B207" s="586"/>
      <c r="C207" s="528" t="s">
        <v>783</v>
      </c>
      <c r="D207" s="515">
        <v>52167899.689999998</v>
      </c>
      <c r="E207" s="507">
        <v>52167899.689999998</v>
      </c>
      <c r="F207" s="507">
        <v>0</v>
      </c>
      <c r="G207" s="507">
        <v>52167899.689999998</v>
      </c>
      <c r="H207" s="507">
        <v>0</v>
      </c>
      <c r="I207" s="529">
        <v>0</v>
      </c>
      <c r="J207" s="491">
        <v>52138860.670000002</v>
      </c>
      <c r="K207" s="486">
        <v>52138860.670000002</v>
      </c>
      <c r="L207" s="486">
        <v>0</v>
      </c>
      <c r="M207" s="486">
        <v>52138860.670000002</v>
      </c>
      <c r="N207" s="486">
        <v>0</v>
      </c>
      <c r="O207" s="492">
        <v>0</v>
      </c>
      <c r="P207" s="536"/>
      <c r="Q207" s="293"/>
    </row>
    <row r="208" spans="1:17" s="13" customFormat="1" ht="12.75" customHeight="1" x14ac:dyDescent="0.25">
      <c r="A208" s="578" t="s">
        <v>784</v>
      </c>
      <c r="B208" s="586"/>
      <c r="C208" s="528" t="s">
        <v>785</v>
      </c>
      <c r="D208" s="515">
        <v>62137900</v>
      </c>
      <c r="E208" s="507">
        <v>62137900</v>
      </c>
      <c r="F208" s="507">
        <v>0</v>
      </c>
      <c r="G208" s="507">
        <v>62137900</v>
      </c>
      <c r="H208" s="507">
        <v>0</v>
      </c>
      <c r="I208" s="529">
        <v>0</v>
      </c>
      <c r="J208" s="491">
        <v>61872760</v>
      </c>
      <c r="K208" s="486">
        <v>61872760</v>
      </c>
      <c r="L208" s="486">
        <v>0</v>
      </c>
      <c r="M208" s="486">
        <v>61872760</v>
      </c>
      <c r="N208" s="486">
        <v>0</v>
      </c>
      <c r="O208" s="492">
        <v>0</v>
      </c>
      <c r="P208" s="536"/>
      <c r="Q208" s="293"/>
    </row>
    <row r="209" spans="1:17" s="13" customFormat="1" ht="12.75" customHeight="1" x14ac:dyDescent="0.25">
      <c r="A209" s="578" t="s">
        <v>672</v>
      </c>
      <c r="B209" s="586"/>
      <c r="C209" s="528" t="s">
        <v>786</v>
      </c>
      <c r="D209" s="515">
        <v>62114000</v>
      </c>
      <c r="E209" s="507">
        <v>62114000</v>
      </c>
      <c r="F209" s="507">
        <v>0</v>
      </c>
      <c r="G209" s="507">
        <v>62114000</v>
      </c>
      <c r="H209" s="507">
        <v>0</v>
      </c>
      <c r="I209" s="529">
        <v>0</v>
      </c>
      <c r="J209" s="491">
        <v>61872760</v>
      </c>
      <c r="K209" s="486">
        <v>61872760</v>
      </c>
      <c r="L209" s="486">
        <v>0</v>
      </c>
      <c r="M209" s="486">
        <v>61872760</v>
      </c>
      <c r="N209" s="486">
        <v>0</v>
      </c>
      <c r="O209" s="492">
        <v>0</v>
      </c>
      <c r="P209" s="536"/>
      <c r="Q209" s="293"/>
    </row>
    <row r="210" spans="1:17" s="13" customFormat="1" ht="12.75" customHeight="1" x14ac:dyDescent="0.25">
      <c r="A210" s="578" t="s">
        <v>709</v>
      </c>
      <c r="B210" s="586"/>
      <c r="C210" s="528" t="s">
        <v>787</v>
      </c>
      <c r="D210" s="515">
        <v>30870400</v>
      </c>
      <c r="E210" s="507">
        <v>30870400</v>
      </c>
      <c r="F210" s="507">
        <v>0</v>
      </c>
      <c r="G210" s="507">
        <v>30870400</v>
      </c>
      <c r="H210" s="507">
        <v>0</v>
      </c>
      <c r="I210" s="529">
        <v>0</v>
      </c>
      <c r="J210" s="491">
        <v>30629160</v>
      </c>
      <c r="K210" s="486">
        <v>30629160</v>
      </c>
      <c r="L210" s="486">
        <v>0</v>
      </c>
      <c r="M210" s="486">
        <v>30629160</v>
      </c>
      <c r="N210" s="486">
        <v>0</v>
      </c>
      <c r="O210" s="492">
        <v>0</v>
      </c>
      <c r="P210" s="536"/>
      <c r="Q210" s="293"/>
    </row>
    <row r="211" spans="1:17" s="13" customFormat="1" ht="12.75" customHeight="1" x14ac:dyDescent="0.25">
      <c r="A211" s="578" t="s">
        <v>711</v>
      </c>
      <c r="B211" s="586"/>
      <c r="C211" s="528" t="s">
        <v>788</v>
      </c>
      <c r="D211" s="515">
        <v>26746640</v>
      </c>
      <c r="E211" s="507">
        <v>26746640</v>
      </c>
      <c r="F211" s="507">
        <v>0</v>
      </c>
      <c r="G211" s="507">
        <v>26746640</v>
      </c>
      <c r="H211" s="507">
        <v>0</v>
      </c>
      <c r="I211" s="529">
        <v>0</v>
      </c>
      <c r="J211" s="491">
        <v>26746640</v>
      </c>
      <c r="K211" s="486">
        <v>26746640</v>
      </c>
      <c r="L211" s="486">
        <v>0</v>
      </c>
      <c r="M211" s="486">
        <v>26746640</v>
      </c>
      <c r="N211" s="486">
        <v>0</v>
      </c>
      <c r="O211" s="492">
        <v>0</v>
      </c>
      <c r="P211" s="536"/>
      <c r="Q211" s="293"/>
    </row>
    <row r="212" spans="1:17" s="13" customFormat="1" ht="12.75" customHeight="1" x14ac:dyDescent="0.25">
      <c r="A212" s="578" t="s">
        <v>713</v>
      </c>
      <c r="B212" s="586"/>
      <c r="C212" s="528" t="s">
        <v>789</v>
      </c>
      <c r="D212" s="515">
        <v>967300</v>
      </c>
      <c r="E212" s="507">
        <v>967300</v>
      </c>
      <c r="F212" s="507">
        <v>0</v>
      </c>
      <c r="G212" s="507">
        <v>967300</v>
      </c>
      <c r="H212" s="507">
        <v>0</v>
      </c>
      <c r="I212" s="529">
        <v>0</v>
      </c>
      <c r="J212" s="491">
        <v>967160</v>
      </c>
      <c r="K212" s="486">
        <v>967160</v>
      </c>
      <c r="L212" s="486">
        <v>0</v>
      </c>
      <c r="M212" s="486">
        <v>967160</v>
      </c>
      <c r="N212" s="486">
        <v>0</v>
      </c>
      <c r="O212" s="492">
        <v>0</v>
      </c>
      <c r="P212" s="536"/>
      <c r="Q212" s="293"/>
    </row>
    <row r="213" spans="1:17" s="13" customFormat="1" ht="12.75" customHeight="1" x14ac:dyDescent="0.25">
      <c r="A213" s="578" t="s">
        <v>790</v>
      </c>
      <c r="B213" s="586"/>
      <c r="C213" s="528" t="s">
        <v>791</v>
      </c>
      <c r="D213" s="515">
        <v>3156460</v>
      </c>
      <c r="E213" s="507">
        <v>3156460</v>
      </c>
      <c r="F213" s="507">
        <v>0</v>
      </c>
      <c r="G213" s="507">
        <v>3156460</v>
      </c>
      <c r="H213" s="507">
        <v>0</v>
      </c>
      <c r="I213" s="529">
        <v>0</v>
      </c>
      <c r="J213" s="491">
        <v>2915360</v>
      </c>
      <c r="K213" s="486">
        <v>2915360</v>
      </c>
      <c r="L213" s="486">
        <v>0</v>
      </c>
      <c r="M213" s="486">
        <v>2915360</v>
      </c>
      <c r="N213" s="486">
        <v>0</v>
      </c>
      <c r="O213" s="492">
        <v>0</v>
      </c>
      <c r="P213" s="536"/>
      <c r="Q213" s="293"/>
    </row>
    <row r="214" spans="1:17" s="13" customFormat="1" ht="12.75" customHeight="1" x14ac:dyDescent="0.25">
      <c r="A214" s="578" t="s">
        <v>766</v>
      </c>
      <c r="B214" s="586"/>
      <c r="C214" s="528" t="s">
        <v>792</v>
      </c>
      <c r="D214" s="515">
        <v>31243600</v>
      </c>
      <c r="E214" s="507">
        <v>31243600</v>
      </c>
      <c r="F214" s="507">
        <v>0</v>
      </c>
      <c r="G214" s="507">
        <v>31243600</v>
      </c>
      <c r="H214" s="507">
        <v>0</v>
      </c>
      <c r="I214" s="529">
        <v>0</v>
      </c>
      <c r="J214" s="491">
        <v>31243600</v>
      </c>
      <c r="K214" s="486">
        <v>31243600</v>
      </c>
      <c r="L214" s="486">
        <v>0</v>
      </c>
      <c r="M214" s="486">
        <v>31243600</v>
      </c>
      <c r="N214" s="486">
        <v>0</v>
      </c>
      <c r="O214" s="492">
        <v>0</v>
      </c>
      <c r="P214" s="536"/>
      <c r="Q214" s="293"/>
    </row>
    <row r="215" spans="1:17" s="13" customFormat="1" ht="12.75" customHeight="1" x14ac:dyDescent="0.25">
      <c r="A215" s="578" t="s">
        <v>768</v>
      </c>
      <c r="B215" s="586"/>
      <c r="C215" s="528" t="s">
        <v>793</v>
      </c>
      <c r="D215" s="515">
        <v>29094200</v>
      </c>
      <c r="E215" s="507">
        <v>29094200</v>
      </c>
      <c r="F215" s="507">
        <v>0</v>
      </c>
      <c r="G215" s="507">
        <v>29094200</v>
      </c>
      <c r="H215" s="507">
        <v>0</v>
      </c>
      <c r="I215" s="529">
        <v>0</v>
      </c>
      <c r="J215" s="491">
        <v>29094200</v>
      </c>
      <c r="K215" s="486">
        <v>29094200</v>
      </c>
      <c r="L215" s="486">
        <v>0</v>
      </c>
      <c r="M215" s="486">
        <v>29094200</v>
      </c>
      <c r="N215" s="486">
        <v>0</v>
      </c>
      <c r="O215" s="492">
        <v>0</v>
      </c>
      <c r="P215" s="536"/>
      <c r="Q215" s="293"/>
    </row>
    <row r="216" spans="1:17" s="13" customFormat="1" ht="12.75" customHeight="1" x14ac:dyDescent="0.25">
      <c r="A216" s="578" t="s">
        <v>770</v>
      </c>
      <c r="B216" s="586"/>
      <c r="C216" s="528" t="s">
        <v>794</v>
      </c>
      <c r="D216" s="515">
        <v>2149400</v>
      </c>
      <c r="E216" s="507">
        <v>2149400</v>
      </c>
      <c r="F216" s="507">
        <v>0</v>
      </c>
      <c r="G216" s="507">
        <v>2149400</v>
      </c>
      <c r="H216" s="507">
        <v>0</v>
      </c>
      <c r="I216" s="529">
        <v>0</v>
      </c>
      <c r="J216" s="491">
        <v>2149400</v>
      </c>
      <c r="K216" s="486">
        <v>2149400</v>
      </c>
      <c r="L216" s="486">
        <v>0</v>
      </c>
      <c r="M216" s="486">
        <v>2149400</v>
      </c>
      <c r="N216" s="486">
        <v>0</v>
      </c>
      <c r="O216" s="492">
        <v>0</v>
      </c>
      <c r="P216" s="536"/>
      <c r="Q216" s="293"/>
    </row>
    <row r="217" spans="1:17" s="13" customFormat="1" ht="12.75" customHeight="1" x14ac:dyDescent="0.25">
      <c r="A217" s="578" t="s">
        <v>542</v>
      </c>
      <c r="B217" s="586"/>
      <c r="C217" s="528" t="s">
        <v>795</v>
      </c>
      <c r="D217" s="515">
        <v>23900</v>
      </c>
      <c r="E217" s="507">
        <v>23900</v>
      </c>
      <c r="F217" s="507">
        <v>0</v>
      </c>
      <c r="G217" s="507">
        <v>23900</v>
      </c>
      <c r="H217" s="507">
        <v>0</v>
      </c>
      <c r="I217" s="529">
        <v>0</v>
      </c>
      <c r="J217" s="491">
        <v>0</v>
      </c>
      <c r="K217" s="486">
        <v>0</v>
      </c>
      <c r="L217" s="486">
        <v>0</v>
      </c>
      <c r="M217" s="486">
        <v>0</v>
      </c>
      <c r="N217" s="486">
        <v>0</v>
      </c>
      <c r="O217" s="492">
        <v>0</v>
      </c>
      <c r="P217" s="536"/>
      <c r="Q217" s="293"/>
    </row>
    <row r="218" spans="1:17" s="13" customFormat="1" ht="12.75" customHeight="1" x14ac:dyDescent="0.25">
      <c r="A218" s="578" t="s">
        <v>686</v>
      </c>
      <c r="B218" s="586"/>
      <c r="C218" s="528" t="s">
        <v>796</v>
      </c>
      <c r="D218" s="515">
        <v>23900</v>
      </c>
      <c r="E218" s="507">
        <v>23900</v>
      </c>
      <c r="F218" s="507">
        <v>0</v>
      </c>
      <c r="G218" s="507">
        <v>23900</v>
      </c>
      <c r="H218" s="507">
        <v>0</v>
      </c>
      <c r="I218" s="529">
        <v>0</v>
      </c>
      <c r="J218" s="491">
        <v>0</v>
      </c>
      <c r="K218" s="486">
        <v>0</v>
      </c>
      <c r="L218" s="486">
        <v>0</v>
      </c>
      <c r="M218" s="486">
        <v>0</v>
      </c>
      <c r="N218" s="486">
        <v>0</v>
      </c>
      <c r="O218" s="492">
        <v>0</v>
      </c>
      <c r="P218" s="536"/>
      <c r="Q218" s="293"/>
    </row>
    <row r="219" spans="1:17" s="13" customFormat="1" ht="12.75" customHeight="1" x14ac:dyDescent="0.25">
      <c r="A219" s="578" t="s">
        <v>797</v>
      </c>
      <c r="B219" s="586"/>
      <c r="C219" s="528" t="s">
        <v>798</v>
      </c>
      <c r="D219" s="515">
        <v>23900</v>
      </c>
      <c r="E219" s="507">
        <v>23900</v>
      </c>
      <c r="F219" s="507">
        <v>0</v>
      </c>
      <c r="G219" s="507">
        <v>23900</v>
      </c>
      <c r="H219" s="507">
        <v>0</v>
      </c>
      <c r="I219" s="529">
        <v>0</v>
      </c>
      <c r="J219" s="491">
        <v>0</v>
      </c>
      <c r="K219" s="486">
        <v>0</v>
      </c>
      <c r="L219" s="486">
        <v>0</v>
      </c>
      <c r="M219" s="486">
        <v>0</v>
      </c>
      <c r="N219" s="486">
        <v>0</v>
      </c>
      <c r="O219" s="492">
        <v>0</v>
      </c>
      <c r="P219" s="536"/>
      <c r="Q219" s="293"/>
    </row>
    <row r="220" spans="1:17" s="13" customFormat="1" ht="12.75" customHeight="1" x14ac:dyDescent="0.25">
      <c r="A220" s="578" t="s">
        <v>799</v>
      </c>
      <c r="B220" s="586"/>
      <c r="C220" s="528" t="s">
        <v>800</v>
      </c>
      <c r="D220" s="515">
        <v>804946</v>
      </c>
      <c r="E220" s="507">
        <v>804946</v>
      </c>
      <c r="F220" s="507">
        <v>0</v>
      </c>
      <c r="G220" s="507">
        <v>523838</v>
      </c>
      <c r="H220" s="507">
        <v>18408</v>
      </c>
      <c r="I220" s="529">
        <v>262700</v>
      </c>
      <c r="J220" s="491">
        <v>759623.77</v>
      </c>
      <c r="K220" s="486">
        <v>759623.77</v>
      </c>
      <c r="L220" s="486">
        <v>0</v>
      </c>
      <c r="M220" s="486">
        <v>496115.77</v>
      </c>
      <c r="N220" s="486">
        <v>18408</v>
      </c>
      <c r="O220" s="492">
        <v>245100</v>
      </c>
      <c r="P220" s="536"/>
      <c r="Q220" s="293"/>
    </row>
    <row r="221" spans="1:17" s="13" customFormat="1" ht="12.75" customHeight="1" x14ac:dyDescent="0.25">
      <c r="A221" s="578" t="s">
        <v>536</v>
      </c>
      <c r="B221" s="586"/>
      <c r="C221" s="528" t="s">
        <v>801</v>
      </c>
      <c r="D221" s="515">
        <v>804946</v>
      </c>
      <c r="E221" s="507">
        <v>804946</v>
      </c>
      <c r="F221" s="507">
        <v>0</v>
      </c>
      <c r="G221" s="507">
        <v>523838</v>
      </c>
      <c r="H221" s="507">
        <v>18408</v>
      </c>
      <c r="I221" s="529">
        <v>262700</v>
      </c>
      <c r="J221" s="491">
        <v>759623.77</v>
      </c>
      <c r="K221" s="486">
        <v>759623.77</v>
      </c>
      <c r="L221" s="486">
        <v>0</v>
      </c>
      <c r="M221" s="486">
        <v>496115.77</v>
      </c>
      <c r="N221" s="486">
        <v>18408</v>
      </c>
      <c r="O221" s="492">
        <v>245100</v>
      </c>
      <c r="P221" s="536"/>
      <c r="Q221" s="293"/>
    </row>
    <row r="222" spans="1:17" s="13" customFormat="1" ht="12.75" customHeight="1" x14ac:dyDescent="0.25">
      <c r="A222" s="578" t="s">
        <v>538</v>
      </c>
      <c r="B222" s="586"/>
      <c r="C222" s="528" t="s">
        <v>802</v>
      </c>
      <c r="D222" s="515">
        <v>804946</v>
      </c>
      <c r="E222" s="507">
        <v>804946</v>
      </c>
      <c r="F222" s="507">
        <v>0</v>
      </c>
      <c r="G222" s="507">
        <v>523838</v>
      </c>
      <c r="H222" s="507">
        <v>18408</v>
      </c>
      <c r="I222" s="529">
        <v>262700</v>
      </c>
      <c r="J222" s="491">
        <v>759623.77</v>
      </c>
      <c r="K222" s="486">
        <v>759623.77</v>
      </c>
      <c r="L222" s="486">
        <v>0</v>
      </c>
      <c r="M222" s="486">
        <v>496115.77</v>
      </c>
      <c r="N222" s="486">
        <v>18408</v>
      </c>
      <c r="O222" s="492">
        <v>245100</v>
      </c>
      <c r="P222" s="536"/>
      <c r="Q222" s="293"/>
    </row>
    <row r="223" spans="1:17" s="13" customFormat="1" ht="12.75" customHeight="1" x14ac:dyDescent="0.25">
      <c r="A223" s="578" t="s">
        <v>540</v>
      </c>
      <c r="B223" s="586"/>
      <c r="C223" s="528" t="s">
        <v>803</v>
      </c>
      <c r="D223" s="515">
        <v>804946</v>
      </c>
      <c r="E223" s="507">
        <v>804946</v>
      </c>
      <c r="F223" s="507">
        <v>0</v>
      </c>
      <c r="G223" s="507">
        <v>523838</v>
      </c>
      <c r="H223" s="507">
        <v>18408</v>
      </c>
      <c r="I223" s="529">
        <v>262700</v>
      </c>
      <c r="J223" s="491">
        <v>759623.77</v>
      </c>
      <c r="K223" s="486">
        <v>759623.77</v>
      </c>
      <c r="L223" s="486">
        <v>0</v>
      </c>
      <c r="M223" s="486">
        <v>496115.77</v>
      </c>
      <c r="N223" s="486">
        <v>18408</v>
      </c>
      <c r="O223" s="492">
        <v>245100</v>
      </c>
      <c r="P223" s="536"/>
      <c r="Q223" s="293"/>
    </row>
    <row r="224" spans="1:17" s="13" customFormat="1" ht="12.75" customHeight="1" x14ac:dyDescent="0.25">
      <c r="A224" s="578" t="s">
        <v>804</v>
      </c>
      <c r="B224" s="586"/>
      <c r="C224" s="528" t="s">
        <v>805</v>
      </c>
      <c r="D224" s="515">
        <v>17716496</v>
      </c>
      <c r="E224" s="507">
        <v>17716496</v>
      </c>
      <c r="F224" s="507">
        <v>429000</v>
      </c>
      <c r="G224" s="507">
        <v>17590500</v>
      </c>
      <c r="H224" s="507">
        <v>479000</v>
      </c>
      <c r="I224" s="529">
        <v>75996</v>
      </c>
      <c r="J224" s="491">
        <v>17209502.25</v>
      </c>
      <c r="K224" s="486">
        <v>17209502.25</v>
      </c>
      <c r="L224" s="486">
        <v>429000</v>
      </c>
      <c r="M224" s="486">
        <v>17083636.75</v>
      </c>
      <c r="N224" s="486">
        <v>479000</v>
      </c>
      <c r="O224" s="492">
        <v>75865.5</v>
      </c>
      <c r="P224" s="536"/>
      <c r="Q224" s="293"/>
    </row>
    <row r="225" spans="1:17" s="13" customFormat="1" ht="12.75" customHeight="1" x14ac:dyDescent="0.25">
      <c r="A225" s="578" t="s">
        <v>522</v>
      </c>
      <c r="B225" s="586"/>
      <c r="C225" s="528" t="s">
        <v>806</v>
      </c>
      <c r="D225" s="515">
        <v>8058000</v>
      </c>
      <c r="E225" s="507">
        <v>8058000</v>
      </c>
      <c r="F225" s="507">
        <v>0</v>
      </c>
      <c r="G225" s="507">
        <v>8058000</v>
      </c>
      <c r="H225" s="507">
        <v>0</v>
      </c>
      <c r="I225" s="529">
        <v>0</v>
      </c>
      <c r="J225" s="491">
        <v>8006206.5599999996</v>
      </c>
      <c r="K225" s="486">
        <v>8006206.5599999996</v>
      </c>
      <c r="L225" s="486">
        <v>0</v>
      </c>
      <c r="M225" s="486">
        <v>8006206.5599999996</v>
      </c>
      <c r="N225" s="486">
        <v>0</v>
      </c>
      <c r="O225" s="492">
        <v>0</v>
      </c>
      <c r="P225" s="536"/>
      <c r="Q225" s="293"/>
    </row>
    <row r="226" spans="1:17" s="13" customFormat="1" ht="12.75" customHeight="1" x14ac:dyDescent="0.25">
      <c r="A226" s="578" t="s">
        <v>606</v>
      </c>
      <c r="B226" s="586"/>
      <c r="C226" s="528" t="s">
        <v>807</v>
      </c>
      <c r="D226" s="515">
        <v>8058000</v>
      </c>
      <c r="E226" s="507">
        <v>8058000</v>
      </c>
      <c r="F226" s="507">
        <v>0</v>
      </c>
      <c r="G226" s="507">
        <v>8058000</v>
      </c>
      <c r="H226" s="507">
        <v>0</v>
      </c>
      <c r="I226" s="529">
        <v>0</v>
      </c>
      <c r="J226" s="491">
        <v>8006206.5599999996</v>
      </c>
      <c r="K226" s="486">
        <v>8006206.5599999996</v>
      </c>
      <c r="L226" s="486">
        <v>0</v>
      </c>
      <c r="M226" s="486">
        <v>8006206.5599999996</v>
      </c>
      <c r="N226" s="486">
        <v>0</v>
      </c>
      <c r="O226" s="492">
        <v>0</v>
      </c>
      <c r="P226" s="536"/>
      <c r="Q226" s="293"/>
    </row>
    <row r="227" spans="1:17" s="13" customFormat="1" ht="12.75" customHeight="1" x14ac:dyDescent="0.25">
      <c r="A227" s="578" t="s">
        <v>608</v>
      </c>
      <c r="B227" s="586"/>
      <c r="C227" s="528" t="s">
        <v>808</v>
      </c>
      <c r="D227" s="515">
        <v>6154000</v>
      </c>
      <c r="E227" s="507">
        <v>6154000</v>
      </c>
      <c r="F227" s="507">
        <v>0</v>
      </c>
      <c r="G227" s="507">
        <v>6154000</v>
      </c>
      <c r="H227" s="507">
        <v>0</v>
      </c>
      <c r="I227" s="529">
        <v>0</v>
      </c>
      <c r="J227" s="491">
        <v>6144453.6799999997</v>
      </c>
      <c r="K227" s="486">
        <v>6144453.6799999997</v>
      </c>
      <c r="L227" s="486">
        <v>0</v>
      </c>
      <c r="M227" s="486">
        <v>6144453.6799999997</v>
      </c>
      <c r="N227" s="486">
        <v>0</v>
      </c>
      <c r="O227" s="492">
        <v>0</v>
      </c>
      <c r="P227" s="536"/>
      <c r="Q227" s="293"/>
    </row>
    <row r="228" spans="1:17" s="13" customFormat="1" ht="12.75" customHeight="1" x14ac:dyDescent="0.25">
      <c r="A228" s="578" t="s">
        <v>610</v>
      </c>
      <c r="B228" s="586"/>
      <c r="C228" s="528" t="s">
        <v>809</v>
      </c>
      <c r="D228" s="515">
        <v>45500</v>
      </c>
      <c r="E228" s="507">
        <v>45500</v>
      </c>
      <c r="F228" s="507">
        <v>0</v>
      </c>
      <c r="G228" s="507">
        <v>45500</v>
      </c>
      <c r="H228" s="507">
        <v>0</v>
      </c>
      <c r="I228" s="529">
        <v>0</v>
      </c>
      <c r="J228" s="491">
        <v>21372</v>
      </c>
      <c r="K228" s="486">
        <v>21372</v>
      </c>
      <c r="L228" s="486">
        <v>0</v>
      </c>
      <c r="M228" s="486">
        <v>21372</v>
      </c>
      <c r="N228" s="486">
        <v>0</v>
      </c>
      <c r="O228" s="492">
        <v>0</v>
      </c>
      <c r="P228" s="536"/>
      <c r="Q228" s="293"/>
    </row>
    <row r="229" spans="1:17" s="13" customFormat="1" ht="12.75" customHeight="1" x14ac:dyDescent="0.25">
      <c r="A229" s="578" t="s">
        <v>612</v>
      </c>
      <c r="B229" s="586"/>
      <c r="C229" s="528" t="s">
        <v>810</v>
      </c>
      <c r="D229" s="515">
        <v>1858500</v>
      </c>
      <c r="E229" s="507">
        <v>1858500</v>
      </c>
      <c r="F229" s="507">
        <v>0</v>
      </c>
      <c r="G229" s="507">
        <v>1858500</v>
      </c>
      <c r="H229" s="507">
        <v>0</v>
      </c>
      <c r="I229" s="529">
        <v>0</v>
      </c>
      <c r="J229" s="491">
        <v>1840380.88</v>
      </c>
      <c r="K229" s="486">
        <v>1840380.88</v>
      </c>
      <c r="L229" s="486">
        <v>0</v>
      </c>
      <c r="M229" s="486">
        <v>1840380.88</v>
      </c>
      <c r="N229" s="486">
        <v>0</v>
      </c>
      <c r="O229" s="492">
        <v>0</v>
      </c>
      <c r="P229" s="536"/>
      <c r="Q229" s="293"/>
    </row>
    <row r="230" spans="1:17" s="13" customFormat="1" ht="12.75" customHeight="1" x14ac:dyDescent="0.25">
      <c r="A230" s="578" t="s">
        <v>536</v>
      </c>
      <c r="B230" s="586"/>
      <c r="C230" s="528" t="s">
        <v>811</v>
      </c>
      <c r="D230" s="515">
        <v>5547996</v>
      </c>
      <c r="E230" s="507">
        <v>5547996</v>
      </c>
      <c r="F230" s="507">
        <v>0</v>
      </c>
      <c r="G230" s="507">
        <v>5422000</v>
      </c>
      <c r="H230" s="507">
        <v>50000</v>
      </c>
      <c r="I230" s="529">
        <v>75996</v>
      </c>
      <c r="J230" s="491">
        <v>5106484.46</v>
      </c>
      <c r="K230" s="486">
        <v>5106484.46</v>
      </c>
      <c r="L230" s="486">
        <v>0</v>
      </c>
      <c r="M230" s="486">
        <v>4980618.96</v>
      </c>
      <c r="N230" s="486">
        <v>50000</v>
      </c>
      <c r="O230" s="492">
        <v>75865.5</v>
      </c>
      <c r="P230" s="536"/>
      <c r="Q230" s="293"/>
    </row>
    <row r="231" spans="1:17" s="13" customFormat="1" ht="12.75" customHeight="1" x14ac:dyDescent="0.25">
      <c r="A231" s="578" t="s">
        <v>538</v>
      </c>
      <c r="B231" s="586"/>
      <c r="C231" s="528" t="s">
        <v>812</v>
      </c>
      <c r="D231" s="515">
        <v>5547996</v>
      </c>
      <c r="E231" s="507">
        <v>5547996</v>
      </c>
      <c r="F231" s="507">
        <v>0</v>
      </c>
      <c r="G231" s="507">
        <v>5422000</v>
      </c>
      <c r="H231" s="507">
        <v>50000</v>
      </c>
      <c r="I231" s="529">
        <v>75996</v>
      </c>
      <c r="J231" s="491">
        <v>5106484.46</v>
      </c>
      <c r="K231" s="486">
        <v>5106484.46</v>
      </c>
      <c r="L231" s="486">
        <v>0</v>
      </c>
      <c r="M231" s="486">
        <v>4980618.96</v>
      </c>
      <c r="N231" s="486">
        <v>50000</v>
      </c>
      <c r="O231" s="492">
        <v>75865.5</v>
      </c>
      <c r="P231" s="536"/>
      <c r="Q231" s="293"/>
    </row>
    <row r="232" spans="1:17" s="13" customFormat="1" ht="12.75" customHeight="1" x14ac:dyDescent="0.25">
      <c r="A232" s="578" t="s">
        <v>540</v>
      </c>
      <c r="B232" s="586"/>
      <c r="C232" s="528" t="s">
        <v>813</v>
      </c>
      <c r="D232" s="515">
        <v>4852216.1900000004</v>
      </c>
      <c r="E232" s="507">
        <v>4852216.1900000004</v>
      </c>
      <c r="F232" s="507">
        <v>0</v>
      </c>
      <c r="G232" s="507">
        <v>4726220.1900000004</v>
      </c>
      <c r="H232" s="507">
        <v>50000</v>
      </c>
      <c r="I232" s="529">
        <v>75996</v>
      </c>
      <c r="J232" s="491">
        <v>4561505.97</v>
      </c>
      <c r="K232" s="486">
        <v>4561505.97</v>
      </c>
      <c r="L232" s="486">
        <v>0</v>
      </c>
      <c r="M232" s="486">
        <v>4435640.47</v>
      </c>
      <c r="N232" s="486">
        <v>50000</v>
      </c>
      <c r="O232" s="492">
        <v>75865.5</v>
      </c>
      <c r="P232" s="536"/>
      <c r="Q232" s="293"/>
    </row>
    <row r="233" spans="1:17" s="13" customFormat="1" ht="12.75" customHeight="1" x14ac:dyDescent="0.25">
      <c r="A233" s="578" t="s">
        <v>559</v>
      </c>
      <c r="B233" s="586"/>
      <c r="C233" s="528" t="s">
        <v>814</v>
      </c>
      <c r="D233" s="515">
        <v>695779.81</v>
      </c>
      <c r="E233" s="507">
        <v>695779.81</v>
      </c>
      <c r="F233" s="507">
        <v>0</v>
      </c>
      <c r="G233" s="507">
        <v>695779.81</v>
      </c>
      <c r="H233" s="507">
        <v>0</v>
      </c>
      <c r="I233" s="529">
        <v>0</v>
      </c>
      <c r="J233" s="491">
        <v>544978.49</v>
      </c>
      <c r="K233" s="486">
        <v>544978.49</v>
      </c>
      <c r="L233" s="486">
        <v>0</v>
      </c>
      <c r="M233" s="486">
        <v>544978.49</v>
      </c>
      <c r="N233" s="486">
        <v>0</v>
      </c>
      <c r="O233" s="492">
        <v>0</v>
      </c>
      <c r="P233" s="536"/>
      <c r="Q233" s="293"/>
    </row>
    <row r="234" spans="1:17" s="13" customFormat="1" ht="12.75" customHeight="1" x14ac:dyDescent="0.25">
      <c r="A234" s="578" t="s">
        <v>561</v>
      </c>
      <c r="B234" s="586"/>
      <c r="C234" s="528" t="s">
        <v>815</v>
      </c>
      <c r="D234" s="515">
        <v>0</v>
      </c>
      <c r="E234" s="507">
        <v>0</v>
      </c>
      <c r="F234" s="507">
        <v>429000</v>
      </c>
      <c r="G234" s="507">
        <v>0</v>
      </c>
      <c r="H234" s="507">
        <v>429000</v>
      </c>
      <c r="I234" s="529">
        <v>0</v>
      </c>
      <c r="J234" s="491">
        <v>0</v>
      </c>
      <c r="K234" s="486">
        <v>0</v>
      </c>
      <c r="L234" s="486">
        <v>429000</v>
      </c>
      <c r="M234" s="486">
        <v>0</v>
      </c>
      <c r="N234" s="486">
        <v>429000</v>
      </c>
      <c r="O234" s="492">
        <v>0</v>
      </c>
      <c r="P234" s="536"/>
      <c r="Q234" s="293"/>
    </row>
    <row r="235" spans="1:17" s="13" customFormat="1" ht="12.75" customHeight="1" x14ac:dyDescent="0.25">
      <c r="A235" s="578" t="s">
        <v>422</v>
      </c>
      <c r="B235" s="586"/>
      <c r="C235" s="528" t="s">
        <v>816</v>
      </c>
      <c r="D235" s="515">
        <v>0</v>
      </c>
      <c r="E235" s="507">
        <v>0</v>
      </c>
      <c r="F235" s="507">
        <v>429000</v>
      </c>
      <c r="G235" s="507">
        <v>0</v>
      </c>
      <c r="H235" s="507">
        <v>429000</v>
      </c>
      <c r="I235" s="529">
        <v>0</v>
      </c>
      <c r="J235" s="491">
        <v>0</v>
      </c>
      <c r="K235" s="486">
        <v>0</v>
      </c>
      <c r="L235" s="486">
        <v>429000</v>
      </c>
      <c r="M235" s="486">
        <v>0</v>
      </c>
      <c r="N235" s="486">
        <v>429000</v>
      </c>
      <c r="O235" s="492">
        <v>0</v>
      </c>
      <c r="P235" s="536"/>
      <c r="Q235" s="293"/>
    </row>
    <row r="236" spans="1:17" s="13" customFormat="1" ht="12.75" customHeight="1" x14ac:dyDescent="0.25">
      <c r="A236" s="578" t="s">
        <v>672</v>
      </c>
      <c r="B236" s="586"/>
      <c r="C236" s="528" t="s">
        <v>1266</v>
      </c>
      <c r="D236" s="515">
        <v>4034700</v>
      </c>
      <c r="E236" s="507">
        <v>4034700</v>
      </c>
      <c r="F236" s="507">
        <v>0</v>
      </c>
      <c r="G236" s="507">
        <v>4034700</v>
      </c>
      <c r="H236" s="507">
        <v>0</v>
      </c>
      <c r="I236" s="529">
        <v>0</v>
      </c>
      <c r="J236" s="491">
        <v>4034700</v>
      </c>
      <c r="K236" s="486">
        <v>4034700</v>
      </c>
      <c r="L236" s="486">
        <v>0</v>
      </c>
      <c r="M236" s="486">
        <v>4034700</v>
      </c>
      <c r="N236" s="486">
        <v>0</v>
      </c>
      <c r="O236" s="492">
        <v>0</v>
      </c>
      <c r="P236" s="536"/>
      <c r="Q236" s="293"/>
    </row>
    <row r="237" spans="1:17" s="13" customFormat="1" ht="12.75" customHeight="1" x14ac:dyDescent="0.25">
      <c r="A237" s="578" t="s">
        <v>709</v>
      </c>
      <c r="B237" s="586"/>
      <c r="C237" s="528" t="s">
        <v>1267</v>
      </c>
      <c r="D237" s="515">
        <v>2199938.96</v>
      </c>
      <c r="E237" s="507">
        <v>2199938.96</v>
      </c>
      <c r="F237" s="507">
        <v>0</v>
      </c>
      <c r="G237" s="507">
        <v>2199938.96</v>
      </c>
      <c r="H237" s="507">
        <v>0</v>
      </c>
      <c r="I237" s="529">
        <v>0</v>
      </c>
      <c r="J237" s="491">
        <v>2199938.96</v>
      </c>
      <c r="K237" s="486">
        <v>2199938.96</v>
      </c>
      <c r="L237" s="486">
        <v>0</v>
      </c>
      <c r="M237" s="486">
        <v>2199938.96</v>
      </c>
      <c r="N237" s="486">
        <v>0</v>
      </c>
      <c r="O237" s="492">
        <v>0</v>
      </c>
      <c r="P237" s="536"/>
      <c r="Q237" s="293"/>
    </row>
    <row r="238" spans="1:17" s="13" customFormat="1" ht="12.75" customHeight="1" x14ac:dyDescent="0.25">
      <c r="A238" s="578" t="s">
        <v>713</v>
      </c>
      <c r="B238" s="586"/>
      <c r="C238" s="528" t="s">
        <v>1268</v>
      </c>
      <c r="D238" s="515">
        <v>2199938.96</v>
      </c>
      <c r="E238" s="507">
        <v>2199938.96</v>
      </c>
      <c r="F238" s="507">
        <v>0</v>
      </c>
      <c r="G238" s="507">
        <v>2199938.96</v>
      </c>
      <c r="H238" s="507">
        <v>0</v>
      </c>
      <c r="I238" s="529">
        <v>0</v>
      </c>
      <c r="J238" s="491">
        <v>2199938.96</v>
      </c>
      <c r="K238" s="486">
        <v>2199938.96</v>
      </c>
      <c r="L238" s="486">
        <v>0</v>
      </c>
      <c r="M238" s="486">
        <v>2199938.96</v>
      </c>
      <c r="N238" s="486">
        <v>0</v>
      </c>
      <c r="O238" s="492">
        <v>0</v>
      </c>
      <c r="P238" s="536"/>
      <c r="Q238" s="293"/>
    </row>
    <row r="239" spans="1:17" s="13" customFormat="1" ht="12.75" customHeight="1" x14ac:dyDescent="0.25">
      <c r="A239" s="578" t="s">
        <v>766</v>
      </c>
      <c r="B239" s="586"/>
      <c r="C239" s="528" t="s">
        <v>1269</v>
      </c>
      <c r="D239" s="515">
        <v>1834761.04</v>
      </c>
      <c r="E239" s="507">
        <v>1834761.04</v>
      </c>
      <c r="F239" s="507">
        <v>0</v>
      </c>
      <c r="G239" s="507">
        <v>1834761.04</v>
      </c>
      <c r="H239" s="507">
        <v>0</v>
      </c>
      <c r="I239" s="529">
        <v>0</v>
      </c>
      <c r="J239" s="491">
        <v>1834761.04</v>
      </c>
      <c r="K239" s="486">
        <v>1834761.04</v>
      </c>
      <c r="L239" s="486">
        <v>0</v>
      </c>
      <c r="M239" s="486">
        <v>1834761.04</v>
      </c>
      <c r="N239" s="486">
        <v>0</v>
      </c>
      <c r="O239" s="492">
        <v>0</v>
      </c>
      <c r="P239" s="536"/>
      <c r="Q239" s="293"/>
    </row>
    <row r="240" spans="1:17" s="13" customFormat="1" ht="12.75" customHeight="1" x14ac:dyDescent="0.25">
      <c r="A240" s="578" t="s">
        <v>770</v>
      </c>
      <c r="B240" s="586"/>
      <c r="C240" s="528" t="s">
        <v>1270</v>
      </c>
      <c r="D240" s="515">
        <v>1834761.04</v>
      </c>
      <c r="E240" s="507">
        <v>1834761.04</v>
      </c>
      <c r="F240" s="507">
        <v>0</v>
      </c>
      <c r="G240" s="507">
        <v>1834761.04</v>
      </c>
      <c r="H240" s="507">
        <v>0</v>
      </c>
      <c r="I240" s="529">
        <v>0</v>
      </c>
      <c r="J240" s="491">
        <v>1834761.04</v>
      </c>
      <c r="K240" s="486">
        <v>1834761.04</v>
      </c>
      <c r="L240" s="486">
        <v>0</v>
      </c>
      <c r="M240" s="486">
        <v>1834761.04</v>
      </c>
      <c r="N240" s="486">
        <v>0</v>
      </c>
      <c r="O240" s="492">
        <v>0</v>
      </c>
      <c r="P240" s="536"/>
      <c r="Q240" s="293"/>
    </row>
    <row r="241" spans="1:17" s="13" customFormat="1" ht="12.75" customHeight="1" x14ac:dyDescent="0.25">
      <c r="A241" s="578" t="s">
        <v>542</v>
      </c>
      <c r="B241" s="586"/>
      <c r="C241" s="528" t="s">
        <v>817</v>
      </c>
      <c r="D241" s="515">
        <v>75800</v>
      </c>
      <c r="E241" s="507">
        <v>75800</v>
      </c>
      <c r="F241" s="507">
        <v>0</v>
      </c>
      <c r="G241" s="507">
        <v>75800</v>
      </c>
      <c r="H241" s="507">
        <v>0</v>
      </c>
      <c r="I241" s="529">
        <v>0</v>
      </c>
      <c r="J241" s="491">
        <v>62111.23</v>
      </c>
      <c r="K241" s="486">
        <v>62111.23</v>
      </c>
      <c r="L241" s="486">
        <v>0</v>
      </c>
      <c r="M241" s="486">
        <v>62111.23</v>
      </c>
      <c r="N241" s="486">
        <v>0</v>
      </c>
      <c r="O241" s="492">
        <v>0</v>
      </c>
      <c r="P241" s="536"/>
      <c r="Q241" s="293"/>
    </row>
    <row r="242" spans="1:17" s="13" customFormat="1" ht="12.75" customHeight="1" x14ac:dyDescent="0.25">
      <c r="A242" s="578" t="s">
        <v>544</v>
      </c>
      <c r="B242" s="586"/>
      <c r="C242" s="528" t="s">
        <v>818</v>
      </c>
      <c r="D242" s="515">
        <v>75800</v>
      </c>
      <c r="E242" s="507">
        <v>75800</v>
      </c>
      <c r="F242" s="507">
        <v>0</v>
      </c>
      <c r="G242" s="507">
        <v>75800</v>
      </c>
      <c r="H242" s="507">
        <v>0</v>
      </c>
      <c r="I242" s="529">
        <v>0</v>
      </c>
      <c r="J242" s="491">
        <v>62111.23</v>
      </c>
      <c r="K242" s="486">
        <v>62111.23</v>
      </c>
      <c r="L242" s="486">
        <v>0</v>
      </c>
      <c r="M242" s="486">
        <v>62111.23</v>
      </c>
      <c r="N242" s="486">
        <v>0</v>
      </c>
      <c r="O242" s="492">
        <v>0</v>
      </c>
      <c r="P242" s="536"/>
      <c r="Q242" s="293"/>
    </row>
    <row r="243" spans="1:17" s="13" customFormat="1" ht="12.75" customHeight="1" x14ac:dyDescent="0.25">
      <c r="A243" s="578" t="s">
        <v>566</v>
      </c>
      <c r="B243" s="586"/>
      <c r="C243" s="528" t="s">
        <v>819</v>
      </c>
      <c r="D243" s="515">
        <v>73842.69</v>
      </c>
      <c r="E243" s="507">
        <v>73842.69</v>
      </c>
      <c r="F243" s="507">
        <v>0</v>
      </c>
      <c r="G243" s="507">
        <v>73842.69</v>
      </c>
      <c r="H243" s="507">
        <v>0</v>
      </c>
      <c r="I243" s="529">
        <v>0</v>
      </c>
      <c r="J243" s="491">
        <v>60573</v>
      </c>
      <c r="K243" s="486">
        <v>60573</v>
      </c>
      <c r="L243" s="486">
        <v>0</v>
      </c>
      <c r="M243" s="486">
        <v>60573</v>
      </c>
      <c r="N243" s="486">
        <v>0</v>
      </c>
      <c r="O243" s="492">
        <v>0</v>
      </c>
      <c r="P243" s="536"/>
      <c r="Q243" s="293"/>
    </row>
    <row r="244" spans="1:17" s="13" customFormat="1" ht="12.75" customHeight="1" x14ac:dyDescent="0.25">
      <c r="A244" s="578" t="s">
        <v>546</v>
      </c>
      <c r="B244" s="586"/>
      <c r="C244" s="528" t="s">
        <v>820</v>
      </c>
      <c r="D244" s="515">
        <v>1957.31</v>
      </c>
      <c r="E244" s="507">
        <v>1957.31</v>
      </c>
      <c r="F244" s="507">
        <v>0</v>
      </c>
      <c r="G244" s="507">
        <v>1957.31</v>
      </c>
      <c r="H244" s="507">
        <v>0</v>
      </c>
      <c r="I244" s="529">
        <v>0</v>
      </c>
      <c r="J244" s="491">
        <v>1538.23</v>
      </c>
      <c r="K244" s="486">
        <v>1538.23</v>
      </c>
      <c r="L244" s="486">
        <v>0</v>
      </c>
      <c r="M244" s="486">
        <v>1538.23</v>
      </c>
      <c r="N244" s="486">
        <v>0</v>
      </c>
      <c r="O244" s="492">
        <v>0</v>
      </c>
      <c r="P244" s="536"/>
      <c r="Q244" s="293"/>
    </row>
    <row r="245" spans="1:17" s="13" customFormat="1" ht="12.75" customHeight="1" x14ac:dyDescent="0.25">
      <c r="A245" s="578" t="s">
        <v>821</v>
      </c>
      <c r="B245" s="586"/>
      <c r="C245" s="528" t="s">
        <v>822</v>
      </c>
      <c r="D245" s="515">
        <v>67674200</v>
      </c>
      <c r="E245" s="507">
        <v>67674200</v>
      </c>
      <c r="F245" s="507">
        <v>0</v>
      </c>
      <c r="G245" s="507">
        <v>67674200</v>
      </c>
      <c r="H245" s="507">
        <v>0</v>
      </c>
      <c r="I245" s="529">
        <v>0</v>
      </c>
      <c r="J245" s="491">
        <v>65962771.710000001</v>
      </c>
      <c r="K245" s="486">
        <v>65962771.710000001</v>
      </c>
      <c r="L245" s="486">
        <v>0</v>
      </c>
      <c r="M245" s="486">
        <v>65962771.710000001</v>
      </c>
      <c r="N245" s="486">
        <v>0</v>
      </c>
      <c r="O245" s="492">
        <v>0</v>
      </c>
      <c r="P245" s="536"/>
      <c r="Q245" s="293"/>
    </row>
    <row r="246" spans="1:17" s="13" customFormat="1" ht="12.75" customHeight="1" x14ac:dyDescent="0.25">
      <c r="A246" s="578" t="s">
        <v>522</v>
      </c>
      <c r="B246" s="586"/>
      <c r="C246" s="528" t="s">
        <v>823</v>
      </c>
      <c r="D246" s="515">
        <v>48166400</v>
      </c>
      <c r="E246" s="507">
        <v>48166400</v>
      </c>
      <c r="F246" s="507">
        <v>0</v>
      </c>
      <c r="G246" s="507">
        <v>48166400</v>
      </c>
      <c r="H246" s="507">
        <v>0</v>
      </c>
      <c r="I246" s="529">
        <v>0</v>
      </c>
      <c r="J246" s="491">
        <v>47405736.810000002</v>
      </c>
      <c r="K246" s="486">
        <v>47405736.810000002</v>
      </c>
      <c r="L246" s="486">
        <v>0</v>
      </c>
      <c r="M246" s="486">
        <v>47405736.810000002</v>
      </c>
      <c r="N246" s="486">
        <v>0</v>
      </c>
      <c r="O246" s="492">
        <v>0</v>
      </c>
      <c r="P246" s="536"/>
      <c r="Q246" s="293"/>
    </row>
    <row r="247" spans="1:17" s="13" customFormat="1" ht="12.75" customHeight="1" x14ac:dyDescent="0.25">
      <c r="A247" s="578" t="s">
        <v>606</v>
      </c>
      <c r="B247" s="586"/>
      <c r="C247" s="528" t="s">
        <v>824</v>
      </c>
      <c r="D247" s="515">
        <v>38540400</v>
      </c>
      <c r="E247" s="507">
        <v>38540400</v>
      </c>
      <c r="F247" s="507">
        <v>0</v>
      </c>
      <c r="G247" s="507">
        <v>38540400</v>
      </c>
      <c r="H247" s="507">
        <v>0</v>
      </c>
      <c r="I247" s="529">
        <v>0</v>
      </c>
      <c r="J247" s="491">
        <v>37841829.729999997</v>
      </c>
      <c r="K247" s="486">
        <v>37841829.729999997</v>
      </c>
      <c r="L247" s="486">
        <v>0</v>
      </c>
      <c r="M247" s="486">
        <v>37841829.729999997</v>
      </c>
      <c r="N247" s="486">
        <v>0</v>
      </c>
      <c r="O247" s="492">
        <v>0</v>
      </c>
      <c r="P247" s="536"/>
      <c r="Q247" s="293"/>
    </row>
    <row r="248" spans="1:17" s="13" customFormat="1" ht="12.75" customHeight="1" x14ac:dyDescent="0.25">
      <c r="A248" s="578" t="s">
        <v>608</v>
      </c>
      <c r="B248" s="586"/>
      <c r="C248" s="528" t="s">
        <v>825</v>
      </c>
      <c r="D248" s="515">
        <v>29574600</v>
      </c>
      <c r="E248" s="507">
        <v>29574600</v>
      </c>
      <c r="F248" s="507">
        <v>0</v>
      </c>
      <c r="G248" s="507">
        <v>29574600</v>
      </c>
      <c r="H248" s="507">
        <v>0</v>
      </c>
      <c r="I248" s="529">
        <v>0</v>
      </c>
      <c r="J248" s="491">
        <v>29214470.120000001</v>
      </c>
      <c r="K248" s="486">
        <v>29214470.120000001</v>
      </c>
      <c r="L248" s="486">
        <v>0</v>
      </c>
      <c r="M248" s="486">
        <v>29214470.120000001</v>
      </c>
      <c r="N248" s="486">
        <v>0</v>
      </c>
      <c r="O248" s="492">
        <v>0</v>
      </c>
      <c r="P248" s="536"/>
      <c r="Q248" s="293"/>
    </row>
    <row r="249" spans="1:17" s="13" customFormat="1" ht="12.75" customHeight="1" x14ac:dyDescent="0.25">
      <c r="A249" s="578" t="s">
        <v>610</v>
      </c>
      <c r="B249" s="586"/>
      <c r="C249" s="528" t="s">
        <v>826</v>
      </c>
      <c r="D249" s="515">
        <v>14500</v>
      </c>
      <c r="E249" s="507">
        <v>14500</v>
      </c>
      <c r="F249" s="507">
        <v>0</v>
      </c>
      <c r="G249" s="507">
        <v>14500</v>
      </c>
      <c r="H249" s="507">
        <v>0</v>
      </c>
      <c r="I249" s="529">
        <v>0</v>
      </c>
      <c r="J249" s="491">
        <v>13734</v>
      </c>
      <c r="K249" s="486">
        <v>13734</v>
      </c>
      <c r="L249" s="486">
        <v>0</v>
      </c>
      <c r="M249" s="486">
        <v>13734</v>
      </c>
      <c r="N249" s="486">
        <v>0</v>
      </c>
      <c r="O249" s="492">
        <v>0</v>
      </c>
      <c r="P249" s="536"/>
      <c r="Q249" s="293"/>
    </row>
    <row r="250" spans="1:17" s="13" customFormat="1" ht="12.75" customHeight="1" x14ac:dyDescent="0.25">
      <c r="A250" s="578" t="s">
        <v>612</v>
      </c>
      <c r="B250" s="586"/>
      <c r="C250" s="528" t="s">
        <v>827</v>
      </c>
      <c r="D250" s="515">
        <v>8951300</v>
      </c>
      <c r="E250" s="507">
        <v>8951300</v>
      </c>
      <c r="F250" s="507">
        <v>0</v>
      </c>
      <c r="G250" s="507">
        <v>8951300</v>
      </c>
      <c r="H250" s="507">
        <v>0</v>
      </c>
      <c r="I250" s="529">
        <v>0</v>
      </c>
      <c r="J250" s="491">
        <v>8613625.6099999994</v>
      </c>
      <c r="K250" s="486">
        <v>8613625.6099999994</v>
      </c>
      <c r="L250" s="486">
        <v>0</v>
      </c>
      <c r="M250" s="486">
        <v>8613625.6099999994</v>
      </c>
      <c r="N250" s="486">
        <v>0</v>
      </c>
      <c r="O250" s="492">
        <v>0</v>
      </c>
      <c r="P250" s="536"/>
      <c r="Q250" s="293"/>
    </row>
    <row r="251" spans="1:17" s="13" customFormat="1" ht="12.75" customHeight="1" x14ac:dyDescent="0.25">
      <c r="A251" s="578" t="s">
        <v>524</v>
      </c>
      <c r="B251" s="586"/>
      <c r="C251" s="528" t="s">
        <v>828</v>
      </c>
      <c r="D251" s="515">
        <v>9626000</v>
      </c>
      <c r="E251" s="507">
        <v>9626000</v>
      </c>
      <c r="F251" s="507">
        <v>0</v>
      </c>
      <c r="G251" s="507">
        <v>9626000</v>
      </c>
      <c r="H251" s="507">
        <v>0</v>
      </c>
      <c r="I251" s="529">
        <v>0</v>
      </c>
      <c r="J251" s="491">
        <v>9563907.0800000001</v>
      </c>
      <c r="K251" s="486">
        <v>9563907.0800000001</v>
      </c>
      <c r="L251" s="486">
        <v>0</v>
      </c>
      <c r="M251" s="486">
        <v>9563907.0800000001</v>
      </c>
      <c r="N251" s="486">
        <v>0</v>
      </c>
      <c r="O251" s="492">
        <v>0</v>
      </c>
      <c r="P251" s="536"/>
      <c r="Q251" s="293"/>
    </row>
    <row r="252" spans="1:17" s="13" customFormat="1" ht="12.75" customHeight="1" x14ac:dyDescent="0.25">
      <c r="A252" s="578" t="s">
        <v>526</v>
      </c>
      <c r="B252" s="586"/>
      <c r="C252" s="528" t="s">
        <v>829</v>
      </c>
      <c r="D252" s="515">
        <v>7306372.5099999998</v>
      </c>
      <c r="E252" s="507">
        <v>7306372.5099999998</v>
      </c>
      <c r="F252" s="507">
        <v>0</v>
      </c>
      <c r="G252" s="507">
        <v>7306372.5099999998</v>
      </c>
      <c r="H252" s="507">
        <v>0</v>
      </c>
      <c r="I252" s="529">
        <v>0</v>
      </c>
      <c r="J252" s="491">
        <v>7298154.04</v>
      </c>
      <c r="K252" s="486">
        <v>7298154.04</v>
      </c>
      <c r="L252" s="486">
        <v>0</v>
      </c>
      <c r="M252" s="486">
        <v>7298154.04</v>
      </c>
      <c r="N252" s="486">
        <v>0</v>
      </c>
      <c r="O252" s="492">
        <v>0</v>
      </c>
      <c r="P252" s="536"/>
      <c r="Q252" s="293"/>
    </row>
    <row r="253" spans="1:17" s="13" customFormat="1" ht="12.75" customHeight="1" x14ac:dyDescent="0.25">
      <c r="A253" s="578" t="s">
        <v>553</v>
      </c>
      <c r="B253" s="586"/>
      <c r="C253" s="528" t="s">
        <v>830</v>
      </c>
      <c r="D253" s="515">
        <v>85984.22</v>
      </c>
      <c r="E253" s="507">
        <v>85984.22</v>
      </c>
      <c r="F253" s="507">
        <v>0</v>
      </c>
      <c r="G253" s="507">
        <v>85984.22</v>
      </c>
      <c r="H253" s="507">
        <v>0</v>
      </c>
      <c r="I253" s="529">
        <v>0</v>
      </c>
      <c r="J253" s="491">
        <v>48080.82</v>
      </c>
      <c r="K253" s="486">
        <v>48080.82</v>
      </c>
      <c r="L253" s="486">
        <v>0</v>
      </c>
      <c r="M253" s="486">
        <v>48080.82</v>
      </c>
      <c r="N253" s="486">
        <v>0</v>
      </c>
      <c r="O253" s="492">
        <v>0</v>
      </c>
      <c r="P253" s="536"/>
      <c r="Q253" s="293"/>
    </row>
    <row r="254" spans="1:17" s="13" customFormat="1" ht="12.75" customHeight="1" x14ac:dyDescent="0.25">
      <c r="A254" s="578" t="s">
        <v>528</v>
      </c>
      <c r="B254" s="586"/>
      <c r="C254" s="528" t="s">
        <v>831</v>
      </c>
      <c r="D254" s="515">
        <v>2233643.27</v>
      </c>
      <c r="E254" s="507">
        <v>2233643.27</v>
      </c>
      <c r="F254" s="507">
        <v>0</v>
      </c>
      <c r="G254" s="507">
        <v>2233643.27</v>
      </c>
      <c r="H254" s="507">
        <v>0</v>
      </c>
      <c r="I254" s="529">
        <v>0</v>
      </c>
      <c r="J254" s="491">
        <v>2217672.2200000002</v>
      </c>
      <c r="K254" s="486">
        <v>2217672.2200000002</v>
      </c>
      <c r="L254" s="486">
        <v>0</v>
      </c>
      <c r="M254" s="486">
        <v>2217672.2200000002</v>
      </c>
      <c r="N254" s="486">
        <v>0</v>
      </c>
      <c r="O254" s="492">
        <v>0</v>
      </c>
      <c r="P254" s="536"/>
      <c r="Q254" s="293"/>
    </row>
    <row r="255" spans="1:17" s="13" customFormat="1" ht="12.75" customHeight="1" x14ac:dyDescent="0.25">
      <c r="A255" s="578" t="s">
        <v>536</v>
      </c>
      <c r="B255" s="586"/>
      <c r="C255" s="528" t="s">
        <v>832</v>
      </c>
      <c r="D255" s="515">
        <v>5911400</v>
      </c>
      <c r="E255" s="507">
        <v>5911400</v>
      </c>
      <c r="F255" s="507">
        <v>0</v>
      </c>
      <c r="G255" s="507">
        <v>5911400</v>
      </c>
      <c r="H255" s="507">
        <v>0</v>
      </c>
      <c r="I255" s="529">
        <v>0</v>
      </c>
      <c r="J255" s="491">
        <v>4965239.28</v>
      </c>
      <c r="K255" s="486">
        <v>4965239.28</v>
      </c>
      <c r="L255" s="486">
        <v>0</v>
      </c>
      <c r="M255" s="486">
        <v>4965239.28</v>
      </c>
      <c r="N255" s="486">
        <v>0</v>
      </c>
      <c r="O255" s="492">
        <v>0</v>
      </c>
      <c r="P255" s="536"/>
      <c r="Q255" s="293"/>
    </row>
    <row r="256" spans="1:17" s="13" customFormat="1" ht="12.75" customHeight="1" x14ac:dyDescent="0.25">
      <c r="A256" s="578" t="s">
        <v>538</v>
      </c>
      <c r="B256" s="586"/>
      <c r="C256" s="528" t="s">
        <v>833</v>
      </c>
      <c r="D256" s="515">
        <v>5911400</v>
      </c>
      <c r="E256" s="507">
        <v>5911400</v>
      </c>
      <c r="F256" s="507">
        <v>0</v>
      </c>
      <c r="G256" s="507">
        <v>5911400</v>
      </c>
      <c r="H256" s="507">
        <v>0</v>
      </c>
      <c r="I256" s="529">
        <v>0</v>
      </c>
      <c r="J256" s="491">
        <v>4965239.28</v>
      </c>
      <c r="K256" s="486">
        <v>4965239.28</v>
      </c>
      <c r="L256" s="486">
        <v>0</v>
      </c>
      <c r="M256" s="486">
        <v>4965239.28</v>
      </c>
      <c r="N256" s="486">
        <v>0</v>
      </c>
      <c r="O256" s="492">
        <v>0</v>
      </c>
      <c r="P256" s="536"/>
      <c r="Q256" s="293"/>
    </row>
    <row r="257" spans="1:17" s="13" customFormat="1" ht="12.75" customHeight="1" x14ac:dyDescent="0.25">
      <c r="A257" s="578" t="s">
        <v>540</v>
      </c>
      <c r="B257" s="586"/>
      <c r="C257" s="528" t="s">
        <v>834</v>
      </c>
      <c r="D257" s="515">
        <v>4855033.67</v>
      </c>
      <c r="E257" s="507">
        <v>4855033.67</v>
      </c>
      <c r="F257" s="507">
        <v>0</v>
      </c>
      <c r="G257" s="507">
        <v>4855033.67</v>
      </c>
      <c r="H257" s="507">
        <v>0</v>
      </c>
      <c r="I257" s="529">
        <v>0</v>
      </c>
      <c r="J257" s="491">
        <v>4142098.06</v>
      </c>
      <c r="K257" s="486">
        <v>4142098.06</v>
      </c>
      <c r="L257" s="486">
        <v>0</v>
      </c>
      <c r="M257" s="486">
        <v>4142098.06</v>
      </c>
      <c r="N257" s="486">
        <v>0</v>
      </c>
      <c r="O257" s="492">
        <v>0</v>
      </c>
      <c r="P257" s="536"/>
      <c r="Q257" s="293"/>
    </row>
    <row r="258" spans="1:17" s="13" customFormat="1" ht="12.75" customHeight="1" x14ac:dyDescent="0.25">
      <c r="A258" s="578" t="s">
        <v>559</v>
      </c>
      <c r="B258" s="586"/>
      <c r="C258" s="528" t="s">
        <v>835</v>
      </c>
      <c r="D258" s="515">
        <v>1056366.33</v>
      </c>
      <c r="E258" s="507">
        <v>1056366.33</v>
      </c>
      <c r="F258" s="507">
        <v>0</v>
      </c>
      <c r="G258" s="507">
        <v>1056366.33</v>
      </c>
      <c r="H258" s="507">
        <v>0</v>
      </c>
      <c r="I258" s="529">
        <v>0</v>
      </c>
      <c r="J258" s="491">
        <v>823141.22</v>
      </c>
      <c r="K258" s="486">
        <v>823141.22</v>
      </c>
      <c r="L258" s="486">
        <v>0</v>
      </c>
      <c r="M258" s="486">
        <v>823141.22</v>
      </c>
      <c r="N258" s="486">
        <v>0</v>
      </c>
      <c r="O258" s="492">
        <v>0</v>
      </c>
      <c r="P258" s="536"/>
      <c r="Q258" s="293"/>
    </row>
    <row r="259" spans="1:17" s="13" customFormat="1" ht="12.75" customHeight="1" x14ac:dyDescent="0.25">
      <c r="A259" s="578" t="s">
        <v>672</v>
      </c>
      <c r="B259" s="586"/>
      <c r="C259" s="528" t="s">
        <v>836</v>
      </c>
      <c r="D259" s="515">
        <v>13560900</v>
      </c>
      <c r="E259" s="507">
        <v>13560900</v>
      </c>
      <c r="F259" s="507">
        <v>0</v>
      </c>
      <c r="G259" s="507">
        <v>13560900</v>
      </c>
      <c r="H259" s="507">
        <v>0</v>
      </c>
      <c r="I259" s="529">
        <v>0</v>
      </c>
      <c r="J259" s="491">
        <v>13558065.859999999</v>
      </c>
      <c r="K259" s="486">
        <v>13558065.859999999</v>
      </c>
      <c r="L259" s="486">
        <v>0</v>
      </c>
      <c r="M259" s="486">
        <v>13558065.859999999</v>
      </c>
      <c r="N259" s="486">
        <v>0</v>
      </c>
      <c r="O259" s="492">
        <v>0</v>
      </c>
      <c r="P259" s="536"/>
      <c r="Q259" s="293"/>
    </row>
    <row r="260" spans="1:17" s="13" customFormat="1" ht="12.75" customHeight="1" x14ac:dyDescent="0.25">
      <c r="A260" s="578" t="s">
        <v>709</v>
      </c>
      <c r="B260" s="586"/>
      <c r="C260" s="528" t="s">
        <v>837</v>
      </c>
      <c r="D260" s="515">
        <v>13270909.09</v>
      </c>
      <c r="E260" s="507">
        <v>13270909.09</v>
      </c>
      <c r="F260" s="507">
        <v>0</v>
      </c>
      <c r="G260" s="507">
        <v>13270909.09</v>
      </c>
      <c r="H260" s="507">
        <v>0</v>
      </c>
      <c r="I260" s="529">
        <v>0</v>
      </c>
      <c r="J260" s="491">
        <v>13268074.949999999</v>
      </c>
      <c r="K260" s="486">
        <v>13268074.949999999</v>
      </c>
      <c r="L260" s="486">
        <v>0</v>
      </c>
      <c r="M260" s="486">
        <v>13268074.949999999</v>
      </c>
      <c r="N260" s="486">
        <v>0</v>
      </c>
      <c r="O260" s="492">
        <v>0</v>
      </c>
      <c r="P260" s="536"/>
      <c r="Q260" s="293"/>
    </row>
    <row r="261" spans="1:17" s="13" customFormat="1" ht="12.75" customHeight="1" x14ac:dyDescent="0.25">
      <c r="A261" s="578" t="s">
        <v>711</v>
      </c>
      <c r="B261" s="586"/>
      <c r="C261" s="528" t="s">
        <v>838</v>
      </c>
      <c r="D261" s="515">
        <v>11283600</v>
      </c>
      <c r="E261" s="507">
        <v>11283600</v>
      </c>
      <c r="F261" s="507">
        <v>0</v>
      </c>
      <c r="G261" s="507">
        <v>11283600</v>
      </c>
      <c r="H261" s="507">
        <v>0</v>
      </c>
      <c r="I261" s="529">
        <v>0</v>
      </c>
      <c r="J261" s="491">
        <v>11280765.859999999</v>
      </c>
      <c r="K261" s="486">
        <v>11280765.859999999</v>
      </c>
      <c r="L261" s="486">
        <v>0</v>
      </c>
      <c r="M261" s="486">
        <v>11280765.859999999</v>
      </c>
      <c r="N261" s="486">
        <v>0</v>
      </c>
      <c r="O261" s="492">
        <v>0</v>
      </c>
      <c r="P261" s="536"/>
      <c r="Q261" s="293"/>
    </row>
    <row r="262" spans="1:17" s="13" customFormat="1" ht="12.75" customHeight="1" x14ac:dyDescent="0.25">
      <c r="A262" s="578" t="s">
        <v>713</v>
      </c>
      <c r="B262" s="586"/>
      <c r="C262" s="528" t="s">
        <v>839</v>
      </c>
      <c r="D262" s="515">
        <v>1987309.09</v>
      </c>
      <c r="E262" s="507">
        <v>1987309.09</v>
      </c>
      <c r="F262" s="507">
        <v>0</v>
      </c>
      <c r="G262" s="507">
        <v>1987309.09</v>
      </c>
      <c r="H262" s="507">
        <v>0</v>
      </c>
      <c r="I262" s="529">
        <v>0</v>
      </c>
      <c r="J262" s="491">
        <v>1987309.09</v>
      </c>
      <c r="K262" s="486">
        <v>1987309.09</v>
      </c>
      <c r="L262" s="486">
        <v>0</v>
      </c>
      <c r="M262" s="486">
        <v>1987309.09</v>
      </c>
      <c r="N262" s="486">
        <v>0</v>
      </c>
      <c r="O262" s="492">
        <v>0</v>
      </c>
      <c r="P262" s="536"/>
      <c r="Q262" s="293"/>
    </row>
    <row r="263" spans="1:17" s="13" customFormat="1" ht="12.75" customHeight="1" x14ac:dyDescent="0.25">
      <c r="A263" s="578" t="s">
        <v>766</v>
      </c>
      <c r="B263" s="586"/>
      <c r="C263" s="528" t="s">
        <v>840</v>
      </c>
      <c r="D263" s="515">
        <v>289990.90999999997</v>
      </c>
      <c r="E263" s="507">
        <v>289990.90999999997</v>
      </c>
      <c r="F263" s="507">
        <v>0</v>
      </c>
      <c r="G263" s="507">
        <v>289990.90999999997</v>
      </c>
      <c r="H263" s="507">
        <v>0</v>
      </c>
      <c r="I263" s="529">
        <v>0</v>
      </c>
      <c r="J263" s="491">
        <v>289990.90999999997</v>
      </c>
      <c r="K263" s="486">
        <v>289990.90999999997</v>
      </c>
      <c r="L263" s="486">
        <v>0</v>
      </c>
      <c r="M263" s="486">
        <v>289990.90999999997</v>
      </c>
      <c r="N263" s="486">
        <v>0</v>
      </c>
      <c r="O263" s="492">
        <v>0</v>
      </c>
      <c r="P263" s="536"/>
      <c r="Q263" s="293"/>
    </row>
    <row r="264" spans="1:17" s="13" customFormat="1" ht="12.75" customHeight="1" x14ac:dyDescent="0.25">
      <c r="A264" s="578" t="s">
        <v>770</v>
      </c>
      <c r="B264" s="586"/>
      <c r="C264" s="528" t="s">
        <v>841</v>
      </c>
      <c r="D264" s="515">
        <v>289990.90999999997</v>
      </c>
      <c r="E264" s="507">
        <v>289990.90999999997</v>
      </c>
      <c r="F264" s="507">
        <v>0</v>
      </c>
      <c r="G264" s="507">
        <v>289990.90999999997</v>
      </c>
      <c r="H264" s="507">
        <v>0</v>
      </c>
      <c r="I264" s="529">
        <v>0</v>
      </c>
      <c r="J264" s="491">
        <v>289990.90999999997</v>
      </c>
      <c r="K264" s="486">
        <v>289990.90999999997</v>
      </c>
      <c r="L264" s="486">
        <v>0</v>
      </c>
      <c r="M264" s="486">
        <v>289990.90999999997</v>
      </c>
      <c r="N264" s="486">
        <v>0</v>
      </c>
      <c r="O264" s="492">
        <v>0</v>
      </c>
      <c r="P264" s="536"/>
      <c r="Q264" s="293"/>
    </row>
    <row r="265" spans="1:17" s="13" customFormat="1" ht="12.75" customHeight="1" x14ac:dyDescent="0.25">
      <c r="A265" s="578" t="s">
        <v>542</v>
      </c>
      <c r="B265" s="586"/>
      <c r="C265" s="528" t="s">
        <v>842</v>
      </c>
      <c r="D265" s="515">
        <v>35500</v>
      </c>
      <c r="E265" s="507">
        <v>35500</v>
      </c>
      <c r="F265" s="507">
        <v>0</v>
      </c>
      <c r="G265" s="507">
        <v>35500</v>
      </c>
      <c r="H265" s="507">
        <v>0</v>
      </c>
      <c r="I265" s="529">
        <v>0</v>
      </c>
      <c r="J265" s="491">
        <v>33729.760000000002</v>
      </c>
      <c r="K265" s="486">
        <v>33729.760000000002</v>
      </c>
      <c r="L265" s="486">
        <v>0</v>
      </c>
      <c r="M265" s="486">
        <v>33729.760000000002</v>
      </c>
      <c r="N265" s="486">
        <v>0</v>
      </c>
      <c r="O265" s="492">
        <v>0</v>
      </c>
      <c r="P265" s="536"/>
      <c r="Q265" s="293"/>
    </row>
    <row r="266" spans="1:17" s="13" customFormat="1" ht="12.75" customHeight="1" x14ac:dyDescent="0.25">
      <c r="A266" s="578" t="s">
        <v>544</v>
      </c>
      <c r="B266" s="586"/>
      <c r="C266" s="528" t="s">
        <v>843</v>
      </c>
      <c r="D266" s="515">
        <v>35500</v>
      </c>
      <c r="E266" s="507">
        <v>35500</v>
      </c>
      <c r="F266" s="507">
        <v>0</v>
      </c>
      <c r="G266" s="507">
        <v>35500</v>
      </c>
      <c r="H266" s="507">
        <v>0</v>
      </c>
      <c r="I266" s="529">
        <v>0</v>
      </c>
      <c r="J266" s="491">
        <v>33729.760000000002</v>
      </c>
      <c r="K266" s="486">
        <v>33729.760000000002</v>
      </c>
      <c r="L266" s="486">
        <v>0</v>
      </c>
      <c r="M266" s="486">
        <v>33729.760000000002</v>
      </c>
      <c r="N266" s="486">
        <v>0</v>
      </c>
      <c r="O266" s="492">
        <v>0</v>
      </c>
      <c r="P266" s="536"/>
      <c r="Q266" s="293"/>
    </row>
    <row r="267" spans="1:17" s="13" customFormat="1" ht="12.75" customHeight="1" x14ac:dyDescent="0.25">
      <c r="A267" s="578" t="s">
        <v>566</v>
      </c>
      <c r="B267" s="586"/>
      <c r="C267" s="528" t="s">
        <v>844</v>
      </c>
      <c r="D267" s="515">
        <v>34596.01</v>
      </c>
      <c r="E267" s="507">
        <v>34596.01</v>
      </c>
      <c r="F267" s="507">
        <v>0</v>
      </c>
      <c r="G267" s="507">
        <v>34596.01</v>
      </c>
      <c r="H267" s="507">
        <v>0</v>
      </c>
      <c r="I267" s="529">
        <v>0</v>
      </c>
      <c r="J267" s="491">
        <v>33137</v>
      </c>
      <c r="K267" s="486">
        <v>33137</v>
      </c>
      <c r="L267" s="486">
        <v>0</v>
      </c>
      <c r="M267" s="486">
        <v>33137</v>
      </c>
      <c r="N267" s="486">
        <v>0</v>
      </c>
      <c r="O267" s="492">
        <v>0</v>
      </c>
      <c r="P267" s="536"/>
      <c r="Q267" s="293"/>
    </row>
    <row r="268" spans="1:17" s="13" customFormat="1" ht="12.75" customHeight="1" x14ac:dyDescent="0.25">
      <c r="A268" s="578" t="s">
        <v>546</v>
      </c>
      <c r="B268" s="586"/>
      <c r="C268" s="528" t="s">
        <v>845</v>
      </c>
      <c r="D268" s="515">
        <v>903.99</v>
      </c>
      <c r="E268" s="507">
        <v>903.99</v>
      </c>
      <c r="F268" s="507">
        <v>0</v>
      </c>
      <c r="G268" s="507">
        <v>903.99</v>
      </c>
      <c r="H268" s="507">
        <v>0</v>
      </c>
      <c r="I268" s="529">
        <v>0</v>
      </c>
      <c r="J268" s="491">
        <v>592.76</v>
      </c>
      <c r="K268" s="486">
        <v>592.76</v>
      </c>
      <c r="L268" s="486">
        <v>0</v>
      </c>
      <c r="M268" s="486">
        <v>592.76</v>
      </c>
      <c r="N268" s="486">
        <v>0</v>
      </c>
      <c r="O268" s="492">
        <v>0</v>
      </c>
      <c r="P268" s="536"/>
      <c r="Q268" s="293"/>
    </row>
    <row r="269" spans="1:17" s="13" customFormat="1" ht="12.75" customHeight="1" x14ac:dyDescent="0.25">
      <c r="A269" s="578" t="s">
        <v>846</v>
      </c>
      <c r="B269" s="586"/>
      <c r="C269" s="528" t="s">
        <v>847</v>
      </c>
      <c r="D269" s="515">
        <v>211989281.44</v>
      </c>
      <c r="E269" s="507">
        <v>211989281.44</v>
      </c>
      <c r="F269" s="507">
        <v>0</v>
      </c>
      <c r="G269" s="507">
        <v>24165000</v>
      </c>
      <c r="H269" s="507">
        <v>77729285</v>
      </c>
      <c r="I269" s="529">
        <v>110094996.44</v>
      </c>
      <c r="J269" s="491">
        <v>209533530.94</v>
      </c>
      <c r="K269" s="486">
        <v>209533530.94</v>
      </c>
      <c r="L269" s="486">
        <v>0</v>
      </c>
      <c r="M269" s="486">
        <v>24120680.530000001</v>
      </c>
      <c r="N269" s="486">
        <v>77408250.590000004</v>
      </c>
      <c r="O269" s="492">
        <v>108004599.81999999</v>
      </c>
      <c r="P269" s="536"/>
      <c r="Q269" s="293"/>
    </row>
    <row r="270" spans="1:17" s="13" customFormat="1" ht="12.75" customHeight="1" x14ac:dyDescent="0.25">
      <c r="A270" s="578" t="s">
        <v>848</v>
      </c>
      <c r="B270" s="586"/>
      <c r="C270" s="528" t="s">
        <v>849</v>
      </c>
      <c r="D270" s="515">
        <v>196951431.44</v>
      </c>
      <c r="E270" s="507">
        <v>196951431.44</v>
      </c>
      <c r="F270" s="507">
        <v>0</v>
      </c>
      <c r="G270" s="507">
        <v>15702100</v>
      </c>
      <c r="H270" s="507">
        <v>71654335</v>
      </c>
      <c r="I270" s="529">
        <v>109594996.44</v>
      </c>
      <c r="J270" s="491">
        <v>194538049.72</v>
      </c>
      <c r="K270" s="486">
        <v>194538049.72</v>
      </c>
      <c r="L270" s="486">
        <v>0</v>
      </c>
      <c r="M270" s="486">
        <v>15700139.640000001</v>
      </c>
      <c r="N270" s="486">
        <v>71333310.260000005</v>
      </c>
      <c r="O270" s="492">
        <v>107504599.81999999</v>
      </c>
      <c r="P270" s="536"/>
      <c r="Q270" s="293"/>
    </row>
    <row r="271" spans="1:17" s="13" customFormat="1" ht="12.75" customHeight="1" x14ac:dyDescent="0.25">
      <c r="A271" s="578" t="s">
        <v>522</v>
      </c>
      <c r="B271" s="586"/>
      <c r="C271" s="528" t="s">
        <v>850</v>
      </c>
      <c r="D271" s="515">
        <v>90260409.329999998</v>
      </c>
      <c r="E271" s="507">
        <v>90260409.329999998</v>
      </c>
      <c r="F271" s="507">
        <v>0</v>
      </c>
      <c r="G271" s="507">
        <v>0</v>
      </c>
      <c r="H271" s="507">
        <v>7650350</v>
      </c>
      <c r="I271" s="529">
        <v>82610059.329999998</v>
      </c>
      <c r="J271" s="491">
        <v>89981711.969999999</v>
      </c>
      <c r="K271" s="486">
        <v>89981711.969999999</v>
      </c>
      <c r="L271" s="486">
        <v>0</v>
      </c>
      <c r="M271" s="486">
        <v>0</v>
      </c>
      <c r="N271" s="486">
        <v>7650349.2400000002</v>
      </c>
      <c r="O271" s="492">
        <v>82331362.730000004</v>
      </c>
      <c r="P271" s="536"/>
      <c r="Q271" s="293"/>
    </row>
    <row r="272" spans="1:17" s="13" customFormat="1" ht="12.75" customHeight="1" x14ac:dyDescent="0.25">
      <c r="A272" s="578" t="s">
        <v>606</v>
      </c>
      <c r="B272" s="586"/>
      <c r="C272" s="528" t="s">
        <v>851</v>
      </c>
      <c r="D272" s="515">
        <v>90260409.329999998</v>
      </c>
      <c r="E272" s="507">
        <v>90260409.329999998</v>
      </c>
      <c r="F272" s="507">
        <v>0</v>
      </c>
      <c r="G272" s="507">
        <v>0</v>
      </c>
      <c r="H272" s="507">
        <v>7650350</v>
      </c>
      <c r="I272" s="529">
        <v>82610059.329999998</v>
      </c>
      <c r="J272" s="491">
        <v>89981711.969999999</v>
      </c>
      <c r="K272" s="486">
        <v>89981711.969999999</v>
      </c>
      <c r="L272" s="486">
        <v>0</v>
      </c>
      <c r="M272" s="486">
        <v>0</v>
      </c>
      <c r="N272" s="486">
        <v>7650349.2400000002</v>
      </c>
      <c r="O272" s="492">
        <v>82331362.730000004</v>
      </c>
      <c r="P272" s="536"/>
      <c r="Q272" s="293"/>
    </row>
    <row r="273" spans="1:17" s="13" customFormat="1" ht="12.75" customHeight="1" x14ac:dyDescent="0.25">
      <c r="A273" s="578" t="s">
        <v>608</v>
      </c>
      <c r="B273" s="586"/>
      <c r="C273" s="528" t="s">
        <v>852</v>
      </c>
      <c r="D273" s="515">
        <v>69462342.829999998</v>
      </c>
      <c r="E273" s="507">
        <v>69462342.829999998</v>
      </c>
      <c r="F273" s="507">
        <v>0</v>
      </c>
      <c r="G273" s="507">
        <v>0</v>
      </c>
      <c r="H273" s="507">
        <v>5861836.1900000004</v>
      </c>
      <c r="I273" s="529">
        <v>63600506.640000001</v>
      </c>
      <c r="J273" s="491">
        <v>69449135.480000004</v>
      </c>
      <c r="K273" s="486">
        <v>69449135.480000004</v>
      </c>
      <c r="L273" s="486">
        <v>0</v>
      </c>
      <c r="M273" s="486">
        <v>0</v>
      </c>
      <c r="N273" s="486">
        <v>5861835.6100000003</v>
      </c>
      <c r="O273" s="492">
        <v>63587299.869999997</v>
      </c>
      <c r="P273" s="536"/>
      <c r="Q273" s="293"/>
    </row>
    <row r="274" spans="1:17" s="13" customFormat="1" ht="12.75" customHeight="1" x14ac:dyDescent="0.25">
      <c r="A274" s="578" t="s">
        <v>610</v>
      </c>
      <c r="B274" s="586"/>
      <c r="C274" s="528" t="s">
        <v>853</v>
      </c>
      <c r="D274" s="515">
        <v>140393.56</v>
      </c>
      <c r="E274" s="507">
        <v>140393.56</v>
      </c>
      <c r="F274" s="507">
        <v>0</v>
      </c>
      <c r="G274" s="507">
        <v>0</v>
      </c>
      <c r="H274" s="507">
        <v>25084</v>
      </c>
      <c r="I274" s="529">
        <v>115309.56</v>
      </c>
      <c r="J274" s="491">
        <v>140393.56</v>
      </c>
      <c r="K274" s="486">
        <v>140393.56</v>
      </c>
      <c r="L274" s="486">
        <v>0</v>
      </c>
      <c r="M274" s="486">
        <v>0</v>
      </c>
      <c r="N274" s="486">
        <v>25084</v>
      </c>
      <c r="O274" s="492">
        <v>115309.56</v>
      </c>
      <c r="P274" s="536"/>
      <c r="Q274" s="293"/>
    </row>
    <row r="275" spans="1:17" s="13" customFormat="1" ht="12.75" customHeight="1" x14ac:dyDescent="0.25">
      <c r="A275" s="578" t="s">
        <v>952</v>
      </c>
      <c r="B275" s="586"/>
      <c r="C275" s="528" t="s">
        <v>1271</v>
      </c>
      <c r="D275" s="515">
        <v>57400</v>
      </c>
      <c r="E275" s="507">
        <v>57400</v>
      </c>
      <c r="F275" s="507">
        <v>0</v>
      </c>
      <c r="G275" s="507">
        <v>0</v>
      </c>
      <c r="H275" s="507">
        <v>0</v>
      </c>
      <c r="I275" s="529">
        <v>57400</v>
      </c>
      <c r="J275" s="491">
        <v>57400</v>
      </c>
      <c r="K275" s="486">
        <v>57400</v>
      </c>
      <c r="L275" s="486">
        <v>0</v>
      </c>
      <c r="M275" s="486">
        <v>0</v>
      </c>
      <c r="N275" s="486">
        <v>0</v>
      </c>
      <c r="O275" s="492">
        <v>57400</v>
      </c>
      <c r="P275" s="536"/>
      <c r="Q275" s="293"/>
    </row>
    <row r="276" spans="1:17" s="13" customFormat="1" ht="12.75" customHeight="1" x14ac:dyDescent="0.25">
      <c r="A276" s="578" t="s">
        <v>612</v>
      </c>
      <c r="B276" s="586"/>
      <c r="C276" s="528" t="s">
        <v>854</v>
      </c>
      <c r="D276" s="515">
        <v>20600272.940000001</v>
      </c>
      <c r="E276" s="507">
        <v>20600272.940000001</v>
      </c>
      <c r="F276" s="507">
        <v>0</v>
      </c>
      <c r="G276" s="507">
        <v>0</v>
      </c>
      <c r="H276" s="507">
        <v>1763429.81</v>
      </c>
      <c r="I276" s="529">
        <v>18836843.129999999</v>
      </c>
      <c r="J276" s="491">
        <v>20334782.93</v>
      </c>
      <c r="K276" s="486">
        <v>20334782.93</v>
      </c>
      <c r="L276" s="486">
        <v>0</v>
      </c>
      <c r="M276" s="486">
        <v>0</v>
      </c>
      <c r="N276" s="486">
        <v>1763429.63</v>
      </c>
      <c r="O276" s="492">
        <v>18571353.300000001</v>
      </c>
      <c r="P276" s="536"/>
      <c r="Q276" s="293"/>
    </row>
    <row r="277" spans="1:17" s="13" customFormat="1" ht="12.75" customHeight="1" x14ac:dyDescent="0.25">
      <c r="A277" s="578" t="s">
        <v>536</v>
      </c>
      <c r="B277" s="586"/>
      <c r="C277" s="528" t="s">
        <v>855</v>
      </c>
      <c r="D277" s="515">
        <v>29875012.18</v>
      </c>
      <c r="E277" s="507">
        <v>29875012.18</v>
      </c>
      <c r="F277" s="507">
        <v>0</v>
      </c>
      <c r="G277" s="507">
        <v>2205011.11</v>
      </c>
      <c r="H277" s="507">
        <v>1092050</v>
      </c>
      <c r="I277" s="529">
        <v>26577951.07</v>
      </c>
      <c r="J277" s="491">
        <v>28063174.510000002</v>
      </c>
      <c r="K277" s="486">
        <v>28063174.510000002</v>
      </c>
      <c r="L277" s="486">
        <v>0</v>
      </c>
      <c r="M277" s="486">
        <v>2203050.75</v>
      </c>
      <c r="N277" s="486">
        <v>1080776</v>
      </c>
      <c r="O277" s="492">
        <v>24779347.760000002</v>
      </c>
      <c r="P277" s="536"/>
      <c r="Q277" s="293"/>
    </row>
    <row r="278" spans="1:17" s="13" customFormat="1" ht="12.75" customHeight="1" x14ac:dyDescent="0.25">
      <c r="A278" s="578" t="s">
        <v>538</v>
      </c>
      <c r="B278" s="586"/>
      <c r="C278" s="528" t="s">
        <v>856</v>
      </c>
      <c r="D278" s="515">
        <v>29875012.18</v>
      </c>
      <c r="E278" s="507">
        <v>29875012.18</v>
      </c>
      <c r="F278" s="507">
        <v>0</v>
      </c>
      <c r="G278" s="507">
        <v>2205011.11</v>
      </c>
      <c r="H278" s="507">
        <v>1092050</v>
      </c>
      <c r="I278" s="529">
        <v>26577951.07</v>
      </c>
      <c r="J278" s="491">
        <v>28063174.510000002</v>
      </c>
      <c r="K278" s="486">
        <v>28063174.510000002</v>
      </c>
      <c r="L278" s="486">
        <v>0</v>
      </c>
      <c r="M278" s="486">
        <v>2203050.75</v>
      </c>
      <c r="N278" s="486">
        <v>1080776</v>
      </c>
      <c r="O278" s="492">
        <v>24779347.760000002</v>
      </c>
      <c r="P278" s="536"/>
      <c r="Q278" s="293"/>
    </row>
    <row r="279" spans="1:17" s="13" customFormat="1" ht="12.75" customHeight="1" x14ac:dyDescent="0.25">
      <c r="A279" s="578" t="s">
        <v>620</v>
      </c>
      <c r="B279" s="586"/>
      <c r="C279" s="528" t="s">
        <v>857</v>
      </c>
      <c r="D279" s="515">
        <v>6103362.6399999997</v>
      </c>
      <c r="E279" s="507">
        <v>6103362.6399999997</v>
      </c>
      <c r="F279" s="507">
        <v>0</v>
      </c>
      <c r="G279" s="507">
        <v>0</v>
      </c>
      <c r="H279" s="507">
        <v>0</v>
      </c>
      <c r="I279" s="529">
        <v>6103362.6399999997</v>
      </c>
      <c r="J279" s="491">
        <v>5923361.7999999998</v>
      </c>
      <c r="K279" s="486">
        <v>5923361.7999999998</v>
      </c>
      <c r="L279" s="486">
        <v>0</v>
      </c>
      <c r="M279" s="486">
        <v>0</v>
      </c>
      <c r="N279" s="486">
        <v>0</v>
      </c>
      <c r="O279" s="492">
        <v>5923361.7999999998</v>
      </c>
      <c r="P279" s="536"/>
      <c r="Q279" s="293"/>
    </row>
    <row r="280" spans="1:17" s="13" customFormat="1" ht="12.75" customHeight="1" x14ac:dyDescent="0.25">
      <c r="A280" s="578" t="s">
        <v>540</v>
      </c>
      <c r="B280" s="586"/>
      <c r="C280" s="528" t="s">
        <v>858</v>
      </c>
      <c r="D280" s="515">
        <v>13587286.550000001</v>
      </c>
      <c r="E280" s="507">
        <v>13587286.550000001</v>
      </c>
      <c r="F280" s="507">
        <v>0</v>
      </c>
      <c r="G280" s="507">
        <v>2205011.11</v>
      </c>
      <c r="H280" s="507">
        <v>1046050</v>
      </c>
      <c r="I280" s="529">
        <v>10336225.439999999</v>
      </c>
      <c r="J280" s="491">
        <v>13222628.91</v>
      </c>
      <c r="K280" s="486">
        <v>13222628.91</v>
      </c>
      <c r="L280" s="486">
        <v>0</v>
      </c>
      <c r="M280" s="486">
        <v>2203050.75</v>
      </c>
      <c r="N280" s="486">
        <v>1042696.45</v>
      </c>
      <c r="O280" s="492">
        <v>9976881.7100000009</v>
      </c>
      <c r="P280" s="536"/>
      <c r="Q280" s="293"/>
    </row>
    <row r="281" spans="1:17" s="13" customFormat="1" ht="12.75" customHeight="1" x14ac:dyDescent="0.25">
      <c r="A281" s="578" t="s">
        <v>559</v>
      </c>
      <c r="B281" s="586"/>
      <c r="C281" s="528" t="s">
        <v>859</v>
      </c>
      <c r="D281" s="515">
        <v>10184362.99</v>
      </c>
      <c r="E281" s="507">
        <v>10184362.99</v>
      </c>
      <c r="F281" s="507">
        <v>0</v>
      </c>
      <c r="G281" s="507">
        <v>0</v>
      </c>
      <c r="H281" s="507">
        <v>46000</v>
      </c>
      <c r="I281" s="529">
        <v>10138362.99</v>
      </c>
      <c r="J281" s="491">
        <v>8917183.8000000007</v>
      </c>
      <c r="K281" s="486">
        <v>8917183.8000000007</v>
      </c>
      <c r="L281" s="486">
        <v>0</v>
      </c>
      <c r="M281" s="486">
        <v>0</v>
      </c>
      <c r="N281" s="486">
        <v>38079.550000000003</v>
      </c>
      <c r="O281" s="492">
        <v>8879104.25</v>
      </c>
      <c r="P281" s="536"/>
      <c r="Q281" s="293"/>
    </row>
    <row r="282" spans="1:17" s="13" customFormat="1" ht="12.75" customHeight="1" x14ac:dyDescent="0.25">
      <c r="A282" s="578" t="s">
        <v>672</v>
      </c>
      <c r="B282" s="586"/>
      <c r="C282" s="528" t="s">
        <v>860</v>
      </c>
      <c r="D282" s="515">
        <v>76401088.890000001</v>
      </c>
      <c r="E282" s="507">
        <v>76401088.890000001</v>
      </c>
      <c r="F282" s="507">
        <v>0</v>
      </c>
      <c r="G282" s="507">
        <v>13497088.890000001</v>
      </c>
      <c r="H282" s="507">
        <v>62904000</v>
      </c>
      <c r="I282" s="529">
        <v>0</v>
      </c>
      <c r="J282" s="491">
        <v>76091338.909999996</v>
      </c>
      <c r="K282" s="486">
        <v>76091338.909999996</v>
      </c>
      <c r="L282" s="486">
        <v>0</v>
      </c>
      <c r="M282" s="486">
        <v>13497088.890000001</v>
      </c>
      <c r="N282" s="486">
        <v>62594250.020000003</v>
      </c>
      <c r="O282" s="492">
        <v>0</v>
      </c>
      <c r="P282" s="536"/>
      <c r="Q282" s="293"/>
    </row>
    <row r="283" spans="1:17" s="13" customFormat="1" ht="12.75" customHeight="1" x14ac:dyDescent="0.25">
      <c r="A283" s="578" t="s">
        <v>709</v>
      </c>
      <c r="B283" s="586"/>
      <c r="C283" s="528" t="s">
        <v>861</v>
      </c>
      <c r="D283" s="515">
        <v>76401088.890000001</v>
      </c>
      <c r="E283" s="507">
        <v>76401088.890000001</v>
      </c>
      <c r="F283" s="507">
        <v>0</v>
      </c>
      <c r="G283" s="507">
        <v>13497088.890000001</v>
      </c>
      <c r="H283" s="507">
        <v>62904000</v>
      </c>
      <c r="I283" s="529">
        <v>0</v>
      </c>
      <c r="J283" s="491">
        <v>76091338.909999996</v>
      </c>
      <c r="K283" s="486">
        <v>76091338.909999996</v>
      </c>
      <c r="L283" s="486">
        <v>0</v>
      </c>
      <c r="M283" s="486">
        <v>13497088.890000001</v>
      </c>
      <c r="N283" s="486">
        <v>62594250.020000003</v>
      </c>
      <c r="O283" s="492">
        <v>0</v>
      </c>
      <c r="P283" s="536"/>
      <c r="Q283" s="293"/>
    </row>
    <row r="284" spans="1:17" s="13" customFormat="1" ht="12.75" customHeight="1" x14ac:dyDescent="0.25">
      <c r="A284" s="578" t="s">
        <v>711</v>
      </c>
      <c r="B284" s="586"/>
      <c r="C284" s="528" t="s">
        <v>862</v>
      </c>
      <c r="D284" s="515">
        <v>65882200</v>
      </c>
      <c r="E284" s="507">
        <v>65882200</v>
      </c>
      <c r="F284" s="507">
        <v>0</v>
      </c>
      <c r="G284" s="507">
        <v>9790200</v>
      </c>
      <c r="H284" s="507">
        <v>56092000</v>
      </c>
      <c r="I284" s="529">
        <v>0</v>
      </c>
      <c r="J284" s="491">
        <v>65572450.020000003</v>
      </c>
      <c r="K284" s="486">
        <v>65572450.020000003</v>
      </c>
      <c r="L284" s="486">
        <v>0</v>
      </c>
      <c r="M284" s="486">
        <v>9790200</v>
      </c>
      <c r="N284" s="486">
        <v>55782250.020000003</v>
      </c>
      <c r="O284" s="492">
        <v>0</v>
      </c>
      <c r="P284" s="536"/>
      <c r="Q284" s="293"/>
    </row>
    <row r="285" spans="1:17" s="13" customFormat="1" ht="12.75" customHeight="1" x14ac:dyDescent="0.25">
      <c r="A285" s="578" t="s">
        <v>713</v>
      </c>
      <c r="B285" s="586"/>
      <c r="C285" s="528" t="s">
        <v>863</v>
      </c>
      <c r="D285" s="515">
        <v>10518888.890000001</v>
      </c>
      <c r="E285" s="507">
        <v>10518888.890000001</v>
      </c>
      <c r="F285" s="507">
        <v>0</v>
      </c>
      <c r="G285" s="507">
        <v>3706888.89</v>
      </c>
      <c r="H285" s="507">
        <v>6812000</v>
      </c>
      <c r="I285" s="529">
        <v>0</v>
      </c>
      <c r="J285" s="491">
        <v>10518888.890000001</v>
      </c>
      <c r="K285" s="486">
        <v>10518888.890000001</v>
      </c>
      <c r="L285" s="486">
        <v>0</v>
      </c>
      <c r="M285" s="486">
        <v>3706888.89</v>
      </c>
      <c r="N285" s="486">
        <v>6812000</v>
      </c>
      <c r="O285" s="492">
        <v>0</v>
      </c>
      <c r="P285" s="536"/>
      <c r="Q285" s="293"/>
    </row>
    <row r="286" spans="1:17" s="13" customFormat="1" ht="12.75" customHeight="1" x14ac:dyDescent="0.25">
      <c r="A286" s="578" t="s">
        <v>542</v>
      </c>
      <c r="B286" s="586"/>
      <c r="C286" s="528" t="s">
        <v>864</v>
      </c>
      <c r="D286" s="515">
        <v>414921.04</v>
      </c>
      <c r="E286" s="507">
        <v>414921.04</v>
      </c>
      <c r="F286" s="507">
        <v>0</v>
      </c>
      <c r="G286" s="507">
        <v>0</v>
      </c>
      <c r="H286" s="507">
        <v>7935</v>
      </c>
      <c r="I286" s="529">
        <v>406986.04</v>
      </c>
      <c r="J286" s="491">
        <v>401824.33</v>
      </c>
      <c r="K286" s="486">
        <v>401824.33</v>
      </c>
      <c r="L286" s="486">
        <v>0</v>
      </c>
      <c r="M286" s="486">
        <v>0</v>
      </c>
      <c r="N286" s="486">
        <v>7935</v>
      </c>
      <c r="O286" s="492">
        <v>393889.33</v>
      </c>
      <c r="P286" s="536"/>
      <c r="Q286" s="293"/>
    </row>
    <row r="287" spans="1:17" s="13" customFormat="1" ht="12.75" customHeight="1" x14ac:dyDescent="0.25">
      <c r="A287" s="578" t="s">
        <v>544</v>
      </c>
      <c r="B287" s="586"/>
      <c r="C287" s="528" t="s">
        <v>865</v>
      </c>
      <c r="D287" s="515">
        <v>414921.04</v>
      </c>
      <c r="E287" s="507">
        <v>414921.04</v>
      </c>
      <c r="F287" s="507">
        <v>0</v>
      </c>
      <c r="G287" s="507">
        <v>0</v>
      </c>
      <c r="H287" s="507">
        <v>7935</v>
      </c>
      <c r="I287" s="529">
        <v>406986.04</v>
      </c>
      <c r="J287" s="491">
        <v>401824.33</v>
      </c>
      <c r="K287" s="486">
        <v>401824.33</v>
      </c>
      <c r="L287" s="486">
        <v>0</v>
      </c>
      <c r="M287" s="486">
        <v>0</v>
      </c>
      <c r="N287" s="486">
        <v>7935</v>
      </c>
      <c r="O287" s="492">
        <v>393889.33</v>
      </c>
      <c r="P287" s="536"/>
      <c r="Q287" s="293"/>
    </row>
    <row r="288" spans="1:17" s="13" customFormat="1" ht="12.75" customHeight="1" x14ac:dyDescent="0.25">
      <c r="A288" s="578" t="s">
        <v>566</v>
      </c>
      <c r="B288" s="586"/>
      <c r="C288" s="528" t="s">
        <v>866</v>
      </c>
      <c r="D288" s="515">
        <v>393267</v>
      </c>
      <c r="E288" s="507">
        <v>393267</v>
      </c>
      <c r="F288" s="507">
        <v>0</v>
      </c>
      <c r="G288" s="507">
        <v>0</v>
      </c>
      <c r="H288" s="507">
        <v>7935</v>
      </c>
      <c r="I288" s="529">
        <v>385332</v>
      </c>
      <c r="J288" s="491">
        <v>382102</v>
      </c>
      <c r="K288" s="486">
        <v>382102</v>
      </c>
      <c r="L288" s="486">
        <v>0</v>
      </c>
      <c r="M288" s="486">
        <v>0</v>
      </c>
      <c r="N288" s="486">
        <v>7935</v>
      </c>
      <c r="O288" s="492">
        <v>374167</v>
      </c>
      <c r="P288" s="536"/>
      <c r="Q288" s="293"/>
    </row>
    <row r="289" spans="1:17" s="13" customFormat="1" ht="12.75" customHeight="1" x14ac:dyDescent="0.25">
      <c r="A289" s="578" t="s">
        <v>568</v>
      </c>
      <c r="B289" s="586"/>
      <c r="C289" s="528" t="s">
        <v>867</v>
      </c>
      <c r="D289" s="515">
        <v>11362</v>
      </c>
      <c r="E289" s="507">
        <v>11362</v>
      </c>
      <c r="F289" s="507">
        <v>0</v>
      </c>
      <c r="G289" s="507">
        <v>0</v>
      </c>
      <c r="H289" s="507">
        <v>0</v>
      </c>
      <c r="I289" s="529">
        <v>11362</v>
      </c>
      <c r="J289" s="491">
        <v>11362</v>
      </c>
      <c r="K289" s="486">
        <v>11362</v>
      </c>
      <c r="L289" s="486">
        <v>0</v>
      </c>
      <c r="M289" s="486">
        <v>0</v>
      </c>
      <c r="N289" s="486">
        <v>0</v>
      </c>
      <c r="O289" s="492">
        <v>11362</v>
      </c>
      <c r="P289" s="536"/>
      <c r="Q289" s="293"/>
    </row>
    <row r="290" spans="1:17" s="13" customFormat="1" ht="12.75" customHeight="1" x14ac:dyDescent="0.25">
      <c r="A290" s="578" t="s">
        <v>546</v>
      </c>
      <c r="B290" s="586"/>
      <c r="C290" s="528" t="s">
        <v>868</v>
      </c>
      <c r="D290" s="515">
        <v>10292.040000000001</v>
      </c>
      <c r="E290" s="507">
        <v>10292.040000000001</v>
      </c>
      <c r="F290" s="507">
        <v>0</v>
      </c>
      <c r="G290" s="507">
        <v>0</v>
      </c>
      <c r="H290" s="507">
        <v>0</v>
      </c>
      <c r="I290" s="529">
        <v>10292.040000000001</v>
      </c>
      <c r="J290" s="491">
        <v>8360.33</v>
      </c>
      <c r="K290" s="486">
        <v>8360.33</v>
      </c>
      <c r="L290" s="486">
        <v>0</v>
      </c>
      <c r="M290" s="486">
        <v>0</v>
      </c>
      <c r="N290" s="486">
        <v>0</v>
      </c>
      <c r="O290" s="492">
        <v>8360.33</v>
      </c>
      <c r="P290" s="536"/>
      <c r="Q290" s="293"/>
    </row>
    <row r="291" spans="1:17" s="13" customFormat="1" ht="12.75" customHeight="1" x14ac:dyDescent="0.25">
      <c r="A291" s="578" t="s">
        <v>869</v>
      </c>
      <c r="B291" s="586"/>
      <c r="C291" s="528" t="s">
        <v>870</v>
      </c>
      <c r="D291" s="515">
        <v>15037850</v>
      </c>
      <c r="E291" s="507">
        <v>15037850</v>
      </c>
      <c r="F291" s="507">
        <v>0</v>
      </c>
      <c r="G291" s="507">
        <v>8462900</v>
      </c>
      <c r="H291" s="507">
        <v>6074950</v>
      </c>
      <c r="I291" s="529">
        <v>500000</v>
      </c>
      <c r="J291" s="491">
        <v>14995481.220000001</v>
      </c>
      <c r="K291" s="486">
        <v>14995481.220000001</v>
      </c>
      <c r="L291" s="486">
        <v>0</v>
      </c>
      <c r="M291" s="486">
        <v>8420540.8900000006</v>
      </c>
      <c r="N291" s="486">
        <v>6074940.3300000001</v>
      </c>
      <c r="O291" s="492">
        <v>500000</v>
      </c>
      <c r="P291" s="536"/>
      <c r="Q291" s="293"/>
    </row>
    <row r="292" spans="1:17" s="13" customFormat="1" ht="12.75" customHeight="1" x14ac:dyDescent="0.25">
      <c r="A292" s="578" t="s">
        <v>522</v>
      </c>
      <c r="B292" s="586"/>
      <c r="C292" s="528" t="s">
        <v>871</v>
      </c>
      <c r="D292" s="515">
        <v>12897318.630000001</v>
      </c>
      <c r="E292" s="507">
        <v>12897318.630000001</v>
      </c>
      <c r="F292" s="507">
        <v>0</v>
      </c>
      <c r="G292" s="507">
        <v>7587400</v>
      </c>
      <c r="H292" s="507">
        <v>5309918.63</v>
      </c>
      <c r="I292" s="529">
        <v>0</v>
      </c>
      <c r="J292" s="491">
        <v>12890354.26</v>
      </c>
      <c r="K292" s="486">
        <v>12890354.26</v>
      </c>
      <c r="L292" s="486">
        <v>0</v>
      </c>
      <c r="M292" s="486">
        <v>7580445.2999999998</v>
      </c>
      <c r="N292" s="486">
        <v>5309908.96</v>
      </c>
      <c r="O292" s="492">
        <v>0</v>
      </c>
      <c r="P292" s="536"/>
      <c r="Q292" s="293"/>
    </row>
    <row r="293" spans="1:17" s="13" customFormat="1" ht="12.75" customHeight="1" x14ac:dyDescent="0.25">
      <c r="A293" s="578" t="s">
        <v>606</v>
      </c>
      <c r="B293" s="586"/>
      <c r="C293" s="528" t="s">
        <v>872</v>
      </c>
      <c r="D293" s="515">
        <v>9844218.6300000008</v>
      </c>
      <c r="E293" s="507">
        <v>9844218.6300000008</v>
      </c>
      <c r="F293" s="507">
        <v>0</v>
      </c>
      <c r="G293" s="507">
        <v>4534300</v>
      </c>
      <c r="H293" s="507">
        <v>5309918.63</v>
      </c>
      <c r="I293" s="529">
        <v>0</v>
      </c>
      <c r="J293" s="491">
        <v>9837254.2599999998</v>
      </c>
      <c r="K293" s="486">
        <v>9837254.2599999998</v>
      </c>
      <c r="L293" s="486">
        <v>0</v>
      </c>
      <c r="M293" s="486">
        <v>4527345.3</v>
      </c>
      <c r="N293" s="486">
        <v>5309908.96</v>
      </c>
      <c r="O293" s="492">
        <v>0</v>
      </c>
      <c r="P293" s="536"/>
      <c r="Q293" s="293"/>
    </row>
    <row r="294" spans="1:17" s="13" customFormat="1" ht="12.75" customHeight="1" x14ac:dyDescent="0.25">
      <c r="A294" s="578" t="s">
        <v>608</v>
      </c>
      <c r="B294" s="586"/>
      <c r="C294" s="528" t="s">
        <v>873</v>
      </c>
      <c r="D294" s="515">
        <v>7555019.5700000003</v>
      </c>
      <c r="E294" s="507">
        <v>7555019.5700000003</v>
      </c>
      <c r="F294" s="507">
        <v>0</v>
      </c>
      <c r="G294" s="507">
        <v>3466528</v>
      </c>
      <c r="H294" s="507">
        <v>4088491.57</v>
      </c>
      <c r="I294" s="529">
        <v>0</v>
      </c>
      <c r="J294" s="491">
        <v>7549583.2800000003</v>
      </c>
      <c r="K294" s="486">
        <v>7549583.2800000003</v>
      </c>
      <c r="L294" s="486">
        <v>0</v>
      </c>
      <c r="M294" s="486">
        <v>3461091.71</v>
      </c>
      <c r="N294" s="486">
        <v>4088491.57</v>
      </c>
      <c r="O294" s="492">
        <v>0</v>
      </c>
      <c r="P294" s="536"/>
      <c r="Q294" s="293"/>
    </row>
    <row r="295" spans="1:17" s="13" customFormat="1" ht="12.75" customHeight="1" x14ac:dyDescent="0.25">
      <c r="A295" s="578" t="s">
        <v>610</v>
      </c>
      <c r="B295" s="586"/>
      <c r="C295" s="528" t="s">
        <v>874</v>
      </c>
      <c r="D295" s="515">
        <v>6072</v>
      </c>
      <c r="E295" s="507">
        <v>6072</v>
      </c>
      <c r="F295" s="507">
        <v>0</v>
      </c>
      <c r="G295" s="507">
        <v>6072</v>
      </c>
      <c r="H295" s="507">
        <v>0</v>
      </c>
      <c r="I295" s="529">
        <v>0</v>
      </c>
      <c r="J295" s="491">
        <v>5472</v>
      </c>
      <c r="K295" s="486">
        <v>5472</v>
      </c>
      <c r="L295" s="486">
        <v>0</v>
      </c>
      <c r="M295" s="486">
        <v>5472</v>
      </c>
      <c r="N295" s="486">
        <v>0</v>
      </c>
      <c r="O295" s="492">
        <v>0</v>
      </c>
      <c r="P295" s="536"/>
      <c r="Q295" s="293"/>
    </row>
    <row r="296" spans="1:17" s="13" customFormat="1" ht="12.75" customHeight="1" x14ac:dyDescent="0.25">
      <c r="A296" s="578" t="s">
        <v>612</v>
      </c>
      <c r="B296" s="586"/>
      <c r="C296" s="528" t="s">
        <v>875</v>
      </c>
      <c r="D296" s="515">
        <v>2283127.06</v>
      </c>
      <c r="E296" s="507">
        <v>2283127.06</v>
      </c>
      <c r="F296" s="507">
        <v>0</v>
      </c>
      <c r="G296" s="507">
        <v>1061700</v>
      </c>
      <c r="H296" s="507">
        <v>1221427.06</v>
      </c>
      <c r="I296" s="529">
        <v>0</v>
      </c>
      <c r="J296" s="491">
        <v>2282198.98</v>
      </c>
      <c r="K296" s="486">
        <v>2282198.98</v>
      </c>
      <c r="L296" s="486">
        <v>0</v>
      </c>
      <c r="M296" s="486">
        <v>1060781.5900000001</v>
      </c>
      <c r="N296" s="486">
        <v>1221417.3899999999</v>
      </c>
      <c r="O296" s="492">
        <v>0</v>
      </c>
      <c r="P296" s="536"/>
      <c r="Q296" s="293"/>
    </row>
    <row r="297" spans="1:17" s="13" customFormat="1" ht="12.75" customHeight="1" x14ac:dyDescent="0.25">
      <c r="A297" s="578" t="s">
        <v>524</v>
      </c>
      <c r="B297" s="586"/>
      <c r="C297" s="528" t="s">
        <v>876</v>
      </c>
      <c r="D297" s="515">
        <v>3053100</v>
      </c>
      <c r="E297" s="507">
        <v>3053100</v>
      </c>
      <c r="F297" s="507">
        <v>0</v>
      </c>
      <c r="G297" s="507">
        <v>3053100</v>
      </c>
      <c r="H297" s="507">
        <v>0</v>
      </c>
      <c r="I297" s="529">
        <v>0</v>
      </c>
      <c r="J297" s="491">
        <v>3053100</v>
      </c>
      <c r="K297" s="486">
        <v>3053100</v>
      </c>
      <c r="L297" s="486">
        <v>0</v>
      </c>
      <c r="M297" s="486">
        <v>3053100</v>
      </c>
      <c r="N297" s="486">
        <v>0</v>
      </c>
      <c r="O297" s="492">
        <v>0</v>
      </c>
      <c r="P297" s="536"/>
      <c r="Q297" s="293"/>
    </row>
    <row r="298" spans="1:17" s="13" customFormat="1" ht="12.75" customHeight="1" x14ac:dyDescent="0.25">
      <c r="A298" s="578" t="s">
        <v>526</v>
      </c>
      <c r="B298" s="586"/>
      <c r="C298" s="528" t="s">
        <v>877</v>
      </c>
      <c r="D298" s="515">
        <v>2348952.1800000002</v>
      </c>
      <c r="E298" s="507">
        <v>2348952.1800000002</v>
      </c>
      <c r="F298" s="507">
        <v>0</v>
      </c>
      <c r="G298" s="507">
        <v>2348952.1800000002</v>
      </c>
      <c r="H298" s="507">
        <v>0</v>
      </c>
      <c r="I298" s="529">
        <v>0</v>
      </c>
      <c r="J298" s="491">
        <v>2348952.1800000002</v>
      </c>
      <c r="K298" s="486">
        <v>2348952.1800000002</v>
      </c>
      <c r="L298" s="486">
        <v>0</v>
      </c>
      <c r="M298" s="486">
        <v>2348952.1800000002</v>
      </c>
      <c r="N298" s="486">
        <v>0</v>
      </c>
      <c r="O298" s="492">
        <v>0</v>
      </c>
      <c r="P298" s="536"/>
      <c r="Q298" s="293"/>
    </row>
    <row r="299" spans="1:17" s="13" customFormat="1" ht="12.75" customHeight="1" x14ac:dyDescent="0.25">
      <c r="A299" s="578" t="s">
        <v>553</v>
      </c>
      <c r="B299" s="586"/>
      <c r="C299" s="528" t="s">
        <v>878</v>
      </c>
      <c r="D299" s="515">
        <v>6000</v>
      </c>
      <c r="E299" s="507">
        <v>6000</v>
      </c>
      <c r="F299" s="507">
        <v>0</v>
      </c>
      <c r="G299" s="507">
        <v>6000</v>
      </c>
      <c r="H299" s="507">
        <v>0</v>
      </c>
      <c r="I299" s="529">
        <v>0</v>
      </c>
      <c r="J299" s="491">
        <v>6000</v>
      </c>
      <c r="K299" s="486">
        <v>6000</v>
      </c>
      <c r="L299" s="486">
        <v>0</v>
      </c>
      <c r="M299" s="486">
        <v>6000</v>
      </c>
      <c r="N299" s="486">
        <v>0</v>
      </c>
      <c r="O299" s="492">
        <v>0</v>
      </c>
      <c r="P299" s="536"/>
      <c r="Q299" s="293"/>
    </row>
    <row r="300" spans="1:17" s="13" customFormat="1" ht="12.75" customHeight="1" x14ac:dyDescent="0.25">
      <c r="A300" s="578" t="s">
        <v>528</v>
      </c>
      <c r="B300" s="586"/>
      <c r="C300" s="528" t="s">
        <v>879</v>
      </c>
      <c r="D300" s="515">
        <v>698147.82</v>
      </c>
      <c r="E300" s="507">
        <v>698147.82</v>
      </c>
      <c r="F300" s="507">
        <v>0</v>
      </c>
      <c r="G300" s="507">
        <v>698147.82</v>
      </c>
      <c r="H300" s="507">
        <v>0</v>
      </c>
      <c r="I300" s="529">
        <v>0</v>
      </c>
      <c r="J300" s="491">
        <v>698147.82</v>
      </c>
      <c r="K300" s="486">
        <v>698147.82</v>
      </c>
      <c r="L300" s="486">
        <v>0</v>
      </c>
      <c r="M300" s="486">
        <v>698147.82</v>
      </c>
      <c r="N300" s="486">
        <v>0</v>
      </c>
      <c r="O300" s="492">
        <v>0</v>
      </c>
      <c r="P300" s="536"/>
      <c r="Q300" s="293"/>
    </row>
    <row r="301" spans="1:17" s="13" customFormat="1" ht="12.75" customHeight="1" x14ac:dyDescent="0.25">
      <c r="A301" s="578" t="s">
        <v>536</v>
      </c>
      <c r="B301" s="586"/>
      <c r="C301" s="528" t="s">
        <v>880</v>
      </c>
      <c r="D301" s="515">
        <v>2139672.54</v>
      </c>
      <c r="E301" s="507">
        <v>2139672.54</v>
      </c>
      <c r="F301" s="507">
        <v>0</v>
      </c>
      <c r="G301" s="507">
        <v>875000</v>
      </c>
      <c r="H301" s="507">
        <v>764672.54</v>
      </c>
      <c r="I301" s="529">
        <v>500000</v>
      </c>
      <c r="J301" s="491">
        <v>2104768.13</v>
      </c>
      <c r="K301" s="486">
        <v>2104768.13</v>
      </c>
      <c r="L301" s="486">
        <v>0</v>
      </c>
      <c r="M301" s="486">
        <v>840095.59</v>
      </c>
      <c r="N301" s="486">
        <v>764672.54</v>
      </c>
      <c r="O301" s="492">
        <v>500000</v>
      </c>
      <c r="P301" s="536"/>
      <c r="Q301" s="293"/>
    </row>
    <row r="302" spans="1:17" s="13" customFormat="1" ht="12.75" customHeight="1" x14ac:dyDescent="0.25">
      <c r="A302" s="578" t="s">
        <v>538</v>
      </c>
      <c r="B302" s="586"/>
      <c r="C302" s="528" t="s">
        <v>881</v>
      </c>
      <c r="D302" s="515">
        <v>2139672.54</v>
      </c>
      <c r="E302" s="507">
        <v>2139672.54</v>
      </c>
      <c r="F302" s="507">
        <v>0</v>
      </c>
      <c r="G302" s="507">
        <v>875000</v>
      </c>
      <c r="H302" s="507">
        <v>764672.54</v>
      </c>
      <c r="I302" s="529">
        <v>500000</v>
      </c>
      <c r="J302" s="491">
        <v>2104768.13</v>
      </c>
      <c r="K302" s="486">
        <v>2104768.13</v>
      </c>
      <c r="L302" s="486">
        <v>0</v>
      </c>
      <c r="M302" s="486">
        <v>840095.59</v>
      </c>
      <c r="N302" s="486">
        <v>764672.54</v>
      </c>
      <c r="O302" s="492">
        <v>500000</v>
      </c>
      <c r="P302" s="536"/>
      <c r="Q302" s="293"/>
    </row>
    <row r="303" spans="1:17" s="13" customFormat="1" ht="12.75" customHeight="1" x14ac:dyDescent="0.25">
      <c r="A303" s="578" t="s">
        <v>540</v>
      </c>
      <c r="B303" s="586"/>
      <c r="C303" s="528" t="s">
        <v>882</v>
      </c>
      <c r="D303" s="515">
        <v>2042285.59</v>
      </c>
      <c r="E303" s="507">
        <v>2042285.59</v>
      </c>
      <c r="F303" s="507">
        <v>0</v>
      </c>
      <c r="G303" s="507">
        <v>777613.05</v>
      </c>
      <c r="H303" s="507">
        <v>764672.54</v>
      </c>
      <c r="I303" s="529">
        <v>500000</v>
      </c>
      <c r="J303" s="491">
        <v>2026909.77</v>
      </c>
      <c r="K303" s="486">
        <v>2026909.77</v>
      </c>
      <c r="L303" s="486">
        <v>0</v>
      </c>
      <c r="M303" s="486">
        <v>762237.23</v>
      </c>
      <c r="N303" s="486">
        <v>764672.54</v>
      </c>
      <c r="O303" s="492">
        <v>500000</v>
      </c>
      <c r="P303" s="536"/>
      <c r="Q303" s="293"/>
    </row>
    <row r="304" spans="1:17" s="13" customFormat="1" ht="12.75" customHeight="1" x14ac:dyDescent="0.25">
      <c r="A304" s="578" t="s">
        <v>559</v>
      </c>
      <c r="B304" s="586"/>
      <c r="C304" s="528" t="s">
        <v>883</v>
      </c>
      <c r="D304" s="515">
        <v>97386.95</v>
      </c>
      <c r="E304" s="507">
        <v>97386.95</v>
      </c>
      <c r="F304" s="507">
        <v>0</v>
      </c>
      <c r="G304" s="507">
        <v>97386.95</v>
      </c>
      <c r="H304" s="507">
        <v>0</v>
      </c>
      <c r="I304" s="529">
        <v>0</v>
      </c>
      <c r="J304" s="491">
        <v>77858.36</v>
      </c>
      <c r="K304" s="486">
        <v>77858.36</v>
      </c>
      <c r="L304" s="486">
        <v>0</v>
      </c>
      <c r="M304" s="486">
        <v>77858.36</v>
      </c>
      <c r="N304" s="486">
        <v>0</v>
      </c>
      <c r="O304" s="492">
        <v>0</v>
      </c>
      <c r="P304" s="536"/>
      <c r="Q304" s="293"/>
    </row>
    <row r="305" spans="1:17" s="13" customFormat="1" ht="12.75" customHeight="1" x14ac:dyDescent="0.25">
      <c r="A305" s="578" t="s">
        <v>542</v>
      </c>
      <c r="B305" s="586"/>
      <c r="C305" s="528" t="s">
        <v>884</v>
      </c>
      <c r="D305" s="515">
        <v>858.83</v>
      </c>
      <c r="E305" s="507">
        <v>858.83</v>
      </c>
      <c r="F305" s="507">
        <v>0</v>
      </c>
      <c r="G305" s="507">
        <v>500</v>
      </c>
      <c r="H305" s="507">
        <v>358.83</v>
      </c>
      <c r="I305" s="529">
        <v>0</v>
      </c>
      <c r="J305" s="491">
        <v>358.83</v>
      </c>
      <c r="K305" s="486">
        <v>358.83</v>
      </c>
      <c r="L305" s="486">
        <v>0</v>
      </c>
      <c r="M305" s="486">
        <v>0</v>
      </c>
      <c r="N305" s="486">
        <v>358.83</v>
      </c>
      <c r="O305" s="492">
        <v>0</v>
      </c>
      <c r="P305" s="536"/>
      <c r="Q305" s="293"/>
    </row>
    <row r="306" spans="1:17" s="13" customFormat="1" ht="12.75" customHeight="1" x14ac:dyDescent="0.25">
      <c r="A306" s="578" t="s">
        <v>544</v>
      </c>
      <c r="B306" s="586"/>
      <c r="C306" s="528" t="s">
        <v>885</v>
      </c>
      <c r="D306" s="515">
        <v>858.83</v>
      </c>
      <c r="E306" s="507">
        <v>858.83</v>
      </c>
      <c r="F306" s="507">
        <v>0</v>
      </c>
      <c r="G306" s="507">
        <v>500</v>
      </c>
      <c r="H306" s="507">
        <v>358.83</v>
      </c>
      <c r="I306" s="529">
        <v>0</v>
      </c>
      <c r="J306" s="491">
        <v>358.83</v>
      </c>
      <c r="K306" s="486">
        <v>358.83</v>
      </c>
      <c r="L306" s="486">
        <v>0</v>
      </c>
      <c r="M306" s="486">
        <v>0</v>
      </c>
      <c r="N306" s="486">
        <v>358.83</v>
      </c>
      <c r="O306" s="492">
        <v>0</v>
      </c>
      <c r="P306" s="536"/>
      <c r="Q306" s="293"/>
    </row>
    <row r="307" spans="1:17" s="13" customFormat="1" ht="12.75" customHeight="1" x14ac:dyDescent="0.25">
      <c r="A307" s="578" t="s">
        <v>546</v>
      </c>
      <c r="B307" s="586"/>
      <c r="C307" s="528" t="s">
        <v>887</v>
      </c>
      <c r="D307" s="515">
        <v>858.83</v>
      </c>
      <c r="E307" s="507">
        <v>858.83</v>
      </c>
      <c r="F307" s="507">
        <v>0</v>
      </c>
      <c r="G307" s="507">
        <v>500</v>
      </c>
      <c r="H307" s="507">
        <v>358.83</v>
      </c>
      <c r="I307" s="529">
        <v>0</v>
      </c>
      <c r="J307" s="491">
        <v>358.83</v>
      </c>
      <c r="K307" s="486">
        <v>358.83</v>
      </c>
      <c r="L307" s="486">
        <v>0</v>
      </c>
      <c r="M307" s="486">
        <v>0</v>
      </c>
      <c r="N307" s="486">
        <v>358.83</v>
      </c>
      <c r="O307" s="492">
        <v>0</v>
      </c>
      <c r="P307" s="536"/>
      <c r="Q307" s="293"/>
    </row>
    <row r="308" spans="1:17" s="13" customFormat="1" ht="12.75" customHeight="1" x14ac:dyDescent="0.25">
      <c r="A308" s="578" t="s">
        <v>888</v>
      </c>
      <c r="B308" s="586"/>
      <c r="C308" s="528" t="s">
        <v>889</v>
      </c>
      <c r="D308" s="515">
        <v>29097000</v>
      </c>
      <c r="E308" s="507">
        <v>29097000</v>
      </c>
      <c r="F308" s="507">
        <v>0</v>
      </c>
      <c r="G308" s="507">
        <v>29097000</v>
      </c>
      <c r="H308" s="507">
        <v>0</v>
      </c>
      <c r="I308" s="529">
        <v>0</v>
      </c>
      <c r="J308" s="491">
        <v>23957450.640000001</v>
      </c>
      <c r="K308" s="486">
        <v>23957450.640000001</v>
      </c>
      <c r="L308" s="486">
        <v>0</v>
      </c>
      <c r="M308" s="486">
        <v>23957450.640000001</v>
      </c>
      <c r="N308" s="486">
        <v>0</v>
      </c>
      <c r="O308" s="492">
        <v>0</v>
      </c>
      <c r="P308" s="536"/>
      <c r="Q308" s="293"/>
    </row>
    <row r="309" spans="1:17" s="13" customFormat="1" ht="12.75" customHeight="1" x14ac:dyDescent="0.25">
      <c r="A309" s="578" t="s">
        <v>890</v>
      </c>
      <c r="B309" s="586"/>
      <c r="C309" s="528" t="s">
        <v>891</v>
      </c>
      <c r="D309" s="515">
        <v>29097000</v>
      </c>
      <c r="E309" s="507">
        <v>29097000</v>
      </c>
      <c r="F309" s="507">
        <v>0</v>
      </c>
      <c r="G309" s="507">
        <v>29097000</v>
      </c>
      <c r="H309" s="507">
        <v>0</v>
      </c>
      <c r="I309" s="529">
        <v>0</v>
      </c>
      <c r="J309" s="491">
        <v>23957450.640000001</v>
      </c>
      <c r="K309" s="486">
        <v>23957450.640000001</v>
      </c>
      <c r="L309" s="486">
        <v>0</v>
      </c>
      <c r="M309" s="486">
        <v>23957450.640000001</v>
      </c>
      <c r="N309" s="486">
        <v>0</v>
      </c>
      <c r="O309" s="492">
        <v>0</v>
      </c>
      <c r="P309" s="536"/>
      <c r="Q309" s="293"/>
    </row>
    <row r="310" spans="1:17" s="13" customFormat="1" ht="12.75" customHeight="1" x14ac:dyDescent="0.25">
      <c r="A310" s="578" t="s">
        <v>730</v>
      </c>
      <c r="B310" s="586"/>
      <c r="C310" s="528" t="s">
        <v>892</v>
      </c>
      <c r="D310" s="515">
        <v>29097000</v>
      </c>
      <c r="E310" s="507">
        <v>29097000</v>
      </c>
      <c r="F310" s="507">
        <v>0</v>
      </c>
      <c r="G310" s="507">
        <v>29097000</v>
      </c>
      <c r="H310" s="507">
        <v>0</v>
      </c>
      <c r="I310" s="529">
        <v>0</v>
      </c>
      <c r="J310" s="491">
        <v>23957450.640000001</v>
      </c>
      <c r="K310" s="486">
        <v>23957450.640000001</v>
      </c>
      <c r="L310" s="486">
        <v>0</v>
      </c>
      <c r="M310" s="486">
        <v>23957450.640000001</v>
      </c>
      <c r="N310" s="486">
        <v>0</v>
      </c>
      <c r="O310" s="492">
        <v>0</v>
      </c>
      <c r="P310" s="536"/>
      <c r="Q310" s="293"/>
    </row>
    <row r="311" spans="1:17" s="13" customFormat="1" ht="12.75" customHeight="1" x14ac:dyDescent="0.25">
      <c r="A311" s="578" t="s">
        <v>732</v>
      </c>
      <c r="B311" s="586"/>
      <c r="C311" s="528" t="s">
        <v>893</v>
      </c>
      <c r="D311" s="515">
        <v>29097000</v>
      </c>
      <c r="E311" s="507">
        <v>29097000</v>
      </c>
      <c r="F311" s="507">
        <v>0</v>
      </c>
      <c r="G311" s="507">
        <v>29097000</v>
      </c>
      <c r="H311" s="507">
        <v>0</v>
      </c>
      <c r="I311" s="529">
        <v>0</v>
      </c>
      <c r="J311" s="491">
        <v>23957450.640000001</v>
      </c>
      <c r="K311" s="486">
        <v>23957450.640000001</v>
      </c>
      <c r="L311" s="486">
        <v>0</v>
      </c>
      <c r="M311" s="486">
        <v>23957450.640000001</v>
      </c>
      <c r="N311" s="486">
        <v>0</v>
      </c>
      <c r="O311" s="492">
        <v>0</v>
      </c>
      <c r="P311" s="536"/>
      <c r="Q311" s="293"/>
    </row>
    <row r="312" spans="1:17" s="13" customFormat="1" ht="12.75" customHeight="1" x14ac:dyDescent="0.25">
      <c r="A312" s="578" t="s">
        <v>734</v>
      </c>
      <c r="B312" s="586"/>
      <c r="C312" s="528" t="s">
        <v>894</v>
      </c>
      <c r="D312" s="515">
        <v>29097000</v>
      </c>
      <c r="E312" s="507">
        <v>29097000</v>
      </c>
      <c r="F312" s="507">
        <v>0</v>
      </c>
      <c r="G312" s="507">
        <v>29097000</v>
      </c>
      <c r="H312" s="507">
        <v>0</v>
      </c>
      <c r="I312" s="529">
        <v>0</v>
      </c>
      <c r="J312" s="491">
        <v>23957450.640000001</v>
      </c>
      <c r="K312" s="486">
        <v>23957450.640000001</v>
      </c>
      <c r="L312" s="486">
        <v>0</v>
      </c>
      <c r="M312" s="486">
        <v>23957450.640000001</v>
      </c>
      <c r="N312" s="486">
        <v>0</v>
      </c>
      <c r="O312" s="492">
        <v>0</v>
      </c>
      <c r="P312" s="536"/>
      <c r="Q312" s="293"/>
    </row>
    <row r="313" spans="1:17" s="13" customFormat="1" ht="12.75" customHeight="1" x14ac:dyDescent="0.25">
      <c r="A313" s="578" t="s">
        <v>895</v>
      </c>
      <c r="B313" s="586"/>
      <c r="C313" s="528" t="s">
        <v>896</v>
      </c>
      <c r="D313" s="515">
        <v>222612040</v>
      </c>
      <c r="E313" s="507">
        <v>222612040</v>
      </c>
      <c r="F313" s="507">
        <v>0</v>
      </c>
      <c r="G313" s="507">
        <v>208076500</v>
      </c>
      <c r="H313" s="507">
        <v>13825540</v>
      </c>
      <c r="I313" s="529">
        <v>710000</v>
      </c>
      <c r="J313" s="491">
        <v>217008045.47999999</v>
      </c>
      <c r="K313" s="486">
        <v>217008045.47999999</v>
      </c>
      <c r="L313" s="486">
        <v>0</v>
      </c>
      <c r="M313" s="486">
        <v>202472735.96000001</v>
      </c>
      <c r="N313" s="486">
        <v>13825309.52</v>
      </c>
      <c r="O313" s="492">
        <v>710000</v>
      </c>
      <c r="P313" s="536"/>
      <c r="Q313" s="293"/>
    </row>
    <row r="314" spans="1:17" s="13" customFormat="1" ht="12.75" customHeight="1" x14ac:dyDescent="0.25">
      <c r="A314" s="578" t="s">
        <v>897</v>
      </c>
      <c r="B314" s="586"/>
      <c r="C314" s="528" t="s">
        <v>898</v>
      </c>
      <c r="D314" s="515">
        <v>5744340</v>
      </c>
      <c r="E314" s="507">
        <v>5744340</v>
      </c>
      <c r="F314" s="507">
        <v>0</v>
      </c>
      <c r="G314" s="507">
        <v>5016000</v>
      </c>
      <c r="H314" s="507">
        <v>218340</v>
      </c>
      <c r="I314" s="529">
        <v>510000</v>
      </c>
      <c r="J314" s="491">
        <v>5415627.7199999997</v>
      </c>
      <c r="K314" s="486">
        <v>5415627.7199999997</v>
      </c>
      <c r="L314" s="486">
        <v>0</v>
      </c>
      <c r="M314" s="486">
        <v>4687287.96</v>
      </c>
      <c r="N314" s="486">
        <v>218339.76</v>
      </c>
      <c r="O314" s="492">
        <v>510000</v>
      </c>
      <c r="P314" s="536"/>
      <c r="Q314" s="293"/>
    </row>
    <row r="315" spans="1:17" s="13" customFormat="1" ht="12.75" customHeight="1" x14ac:dyDescent="0.25">
      <c r="A315" s="578" t="s">
        <v>536</v>
      </c>
      <c r="B315" s="586"/>
      <c r="C315" s="528" t="s">
        <v>899</v>
      </c>
      <c r="D315" s="515">
        <v>236000</v>
      </c>
      <c r="E315" s="507">
        <v>236000</v>
      </c>
      <c r="F315" s="507">
        <v>0</v>
      </c>
      <c r="G315" s="507">
        <v>236000</v>
      </c>
      <c r="H315" s="507">
        <v>0</v>
      </c>
      <c r="I315" s="529">
        <v>0</v>
      </c>
      <c r="J315" s="491">
        <v>222582.96</v>
      </c>
      <c r="K315" s="486">
        <v>222582.96</v>
      </c>
      <c r="L315" s="486">
        <v>0</v>
      </c>
      <c r="M315" s="486">
        <v>222582.96</v>
      </c>
      <c r="N315" s="486">
        <v>0</v>
      </c>
      <c r="O315" s="492">
        <v>0</v>
      </c>
      <c r="P315" s="536"/>
      <c r="Q315" s="293"/>
    </row>
    <row r="316" spans="1:17" s="13" customFormat="1" ht="12.75" customHeight="1" x14ac:dyDescent="0.25">
      <c r="A316" s="578" t="s">
        <v>538</v>
      </c>
      <c r="B316" s="586"/>
      <c r="C316" s="528" t="s">
        <v>900</v>
      </c>
      <c r="D316" s="515">
        <v>236000</v>
      </c>
      <c r="E316" s="507">
        <v>236000</v>
      </c>
      <c r="F316" s="507">
        <v>0</v>
      </c>
      <c r="G316" s="507">
        <v>236000</v>
      </c>
      <c r="H316" s="507">
        <v>0</v>
      </c>
      <c r="I316" s="529">
        <v>0</v>
      </c>
      <c r="J316" s="491">
        <v>222582.96</v>
      </c>
      <c r="K316" s="486">
        <v>222582.96</v>
      </c>
      <c r="L316" s="486">
        <v>0</v>
      </c>
      <c r="M316" s="486">
        <v>222582.96</v>
      </c>
      <c r="N316" s="486">
        <v>0</v>
      </c>
      <c r="O316" s="492">
        <v>0</v>
      </c>
      <c r="P316" s="536"/>
      <c r="Q316" s="293"/>
    </row>
    <row r="317" spans="1:17" s="13" customFormat="1" ht="12.75" customHeight="1" x14ac:dyDescent="0.25">
      <c r="A317" s="578" t="s">
        <v>540</v>
      </c>
      <c r="B317" s="586"/>
      <c r="C317" s="528" t="s">
        <v>901</v>
      </c>
      <c r="D317" s="515">
        <v>236000</v>
      </c>
      <c r="E317" s="507">
        <v>236000</v>
      </c>
      <c r="F317" s="507">
        <v>0</v>
      </c>
      <c r="G317" s="507">
        <v>236000</v>
      </c>
      <c r="H317" s="507">
        <v>0</v>
      </c>
      <c r="I317" s="529">
        <v>0</v>
      </c>
      <c r="J317" s="491">
        <v>222582.96</v>
      </c>
      <c r="K317" s="486">
        <v>222582.96</v>
      </c>
      <c r="L317" s="486">
        <v>0</v>
      </c>
      <c r="M317" s="486">
        <v>222582.96</v>
      </c>
      <c r="N317" s="486">
        <v>0</v>
      </c>
      <c r="O317" s="492">
        <v>0</v>
      </c>
      <c r="P317" s="536"/>
      <c r="Q317" s="293"/>
    </row>
    <row r="318" spans="1:17" s="13" customFormat="1" ht="12.75" customHeight="1" x14ac:dyDescent="0.25">
      <c r="A318" s="578" t="s">
        <v>624</v>
      </c>
      <c r="B318" s="586"/>
      <c r="C318" s="528" t="s">
        <v>902</v>
      </c>
      <c r="D318" s="515">
        <v>5508340</v>
      </c>
      <c r="E318" s="507">
        <v>5508340</v>
      </c>
      <c r="F318" s="507">
        <v>0</v>
      </c>
      <c r="G318" s="507">
        <v>4780000</v>
      </c>
      <c r="H318" s="507">
        <v>218340</v>
      </c>
      <c r="I318" s="529">
        <v>510000</v>
      </c>
      <c r="J318" s="491">
        <v>5193044.76</v>
      </c>
      <c r="K318" s="486">
        <v>5193044.76</v>
      </c>
      <c r="L318" s="486">
        <v>0</v>
      </c>
      <c r="M318" s="486">
        <v>4464705</v>
      </c>
      <c r="N318" s="486">
        <v>218339.76</v>
      </c>
      <c r="O318" s="492">
        <v>510000</v>
      </c>
      <c r="P318" s="536"/>
      <c r="Q318" s="293"/>
    </row>
    <row r="319" spans="1:17" s="13" customFormat="1" ht="12.75" customHeight="1" x14ac:dyDescent="0.25">
      <c r="A319" s="578" t="s">
        <v>903</v>
      </c>
      <c r="B319" s="586"/>
      <c r="C319" s="528" t="s">
        <v>904</v>
      </c>
      <c r="D319" s="515">
        <v>5508340</v>
      </c>
      <c r="E319" s="507">
        <v>5508340</v>
      </c>
      <c r="F319" s="507">
        <v>0</v>
      </c>
      <c r="G319" s="507">
        <v>4780000</v>
      </c>
      <c r="H319" s="507">
        <v>218340</v>
      </c>
      <c r="I319" s="529">
        <v>510000</v>
      </c>
      <c r="J319" s="491">
        <v>5193044.76</v>
      </c>
      <c r="K319" s="486">
        <v>5193044.76</v>
      </c>
      <c r="L319" s="486">
        <v>0</v>
      </c>
      <c r="M319" s="486">
        <v>4464705</v>
      </c>
      <c r="N319" s="486">
        <v>218339.76</v>
      </c>
      <c r="O319" s="492">
        <v>510000</v>
      </c>
      <c r="P319" s="536"/>
      <c r="Q319" s="293"/>
    </row>
    <row r="320" spans="1:17" s="13" customFormat="1" ht="12.75" customHeight="1" x14ac:dyDescent="0.25">
      <c r="A320" s="578" t="s">
        <v>905</v>
      </c>
      <c r="B320" s="586"/>
      <c r="C320" s="528" t="s">
        <v>906</v>
      </c>
      <c r="D320" s="515">
        <v>5508340</v>
      </c>
      <c r="E320" s="507">
        <v>5508340</v>
      </c>
      <c r="F320" s="507">
        <v>0</v>
      </c>
      <c r="G320" s="507">
        <v>4780000</v>
      </c>
      <c r="H320" s="507">
        <v>218340</v>
      </c>
      <c r="I320" s="529">
        <v>510000</v>
      </c>
      <c r="J320" s="491">
        <v>5193044.76</v>
      </c>
      <c r="K320" s="486">
        <v>5193044.76</v>
      </c>
      <c r="L320" s="486">
        <v>0</v>
      </c>
      <c r="M320" s="486">
        <v>4464705</v>
      </c>
      <c r="N320" s="486">
        <v>218339.76</v>
      </c>
      <c r="O320" s="492">
        <v>510000</v>
      </c>
      <c r="P320" s="536"/>
      <c r="Q320" s="293"/>
    </row>
    <row r="321" spans="1:17" s="13" customFormat="1" ht="12.75" customHeight="1" x14ac:dyDescent="0.25">
      <c r="A321" s="578" t="s">
        <v>907</v>
      </c>
      <c r="B321" s="586"/>
      <c r="C321" s="528" t="s">
        <v>908</v>
      </c>
      <c r="D321" s="515">
        <v>11060000</v>
      </c>
      <c r="E321" s="507">
        <v>11060000</v>
      </c>
      <c r="F321" s="507">
        <v>0</v>
      </c>
      <c r="G321" s="507">
        <v>6370000</v>
      </c>
      <c r="H321" s="507">
        <v>4690000</v>
      </c>
      <c r="I321" s="529">
        <v>0</v>
      </c>
      <c r="J321" s="491">
        <v>11060000</v>
      </c>
      <c r="K321" s="486">
        <v>11060000</v>
      </c>
      <c r="L321" s="486">
        <v>0</v>
      </c>
      <c r="M321" s="486">
        <v>6370000</v>
      </c>
      <c r="N321" s="486">
        <v>4690000</v>
      </c>
      <c r="O321" s="492">
        <v>0</v>
      </c>
      <c r="P321" s="536"/>
      <c r="Q321" s="293"/>
    </row>
    <row r="322" spans="1:17" s="13" customFormat="1" ht="12.75" customHeight="1" x14ac:dyDescent="0.25">
      <c r="A322" s="578" t="s">
        <v>624</v>
      </c>
      <c r="B322" s="586"/>
      <c r="C322" s="528" t="s">
        <v>909</v>
      </c>
      <c r="D322" s="515">
        <v>11060000</v>
      </c>
      <c r="E322" s="507">
        <v>11060000</v>
      </c>
      <c r="F322" s="507">
        <v>0</v>
      </c>
      <c r="G322" s="507">
        <v>6370000</v>
      </c>
      <c r="H322" s="507">
        <v>4690000</v>
      </c>
      <c r="I322" s="529">
        <v>0</v>
      </c>
      <c r="J322" s="491">
        <v>11060000</v>
      </c>
      <c r="K322" s="486">
        <v>11060000</v>
      </c>
      <c r="L322" s="486">
        <v>0</v>
      </c>
      <c r="M322" s="486">
        <v>6370000</v>
      </c>
      <c r="N322" s="486">
        <v>4690000</v>
      </c>
      <c r="O322" s="492">
        <v>0</v>
      </c>
      <c r="P322" s="536"/>
      <c r="Q322" s="293"/>
    </row>
    <row r="323" spans="1:17" s="13" customFormat="1" ht="12.75" customHeight="1" x14ac:dyDescent="0.25">
      <c r="A323" s="578" t="s">
        <v>903</v>
      </c>
      <c r="B323" s="586"/>
      <c r="C323" s="528" t="s">
        <v>1272</v>
      </c>
      <c r="D323" s="515">
        <v>11060000</v>
      </c>
      <c r="E323" s="507">
        <v>11060000</v>
      </c>
      <c r="F323" s="507">
        <v>0</v>
      </c>
      <c r="G323" s="507">
        <v>6370000</v>
      </c>
      <c r="H323" s="507">
        <v>4690000</v>
      </c>
      <c r="I323" s="529">
        <v>0</v>
      </c>
      <c r="J323" s="491">
        <v>11060000</v>
      </c>
      <c r="K323" s="486">
        <v>11060000</v>
      </c>
      <c r="L323" s="486">
        <v>0</v>
      </c>
      <c r="M323" s="486">
        <v>6370000</v>
      </c>
      <c r="N323" s="486">
        <v>4690000</v>
      </c>
      <c r="O323" s="492">
        <v>0</v>
      </c>
      <c r="P323" s="536"/>
      <c r="Q323" s="293"/>
    </row>
    <row r="324" spans="1:17" s="13" customFormat="1" ht="12.75" customHeight="1" x14ac:dyDescent="0.25">
      <c r="A324" s="578" t="s">
        <v>905</v>
      </c>
      <c r="B324" s="586"/>
      <c r="C324" s="528" t="s">
        <v>1273</v>
      </c>
      <c r="D324" s="515">
        <v>11060000</v>
      </c>
      <c r="E324" s="507">
        <v>11060000</v>
      </c>
      <c r="F324" s="507">
        <v>0</v>
      </c>
      <c r="G324" s="507">
        <v>6370000</v>
      </c>
      <c r="H324" s="507">
        <v>4690000</v>
      </c>
      <c r="I324" s="529">
        <v>0</v>
      </c>
      <c r="J324" s="491">
        <v>11060000</v>
      </c>
      <c r="K324" s="486">
        <v>11060000</v>
      </c>
      <c r="L324" s="486">
        <v>0</v>
      </c>
      <c r="M324" s="486">
        <v>6370000</v>
      </c>
      <c r="N324" s="486">
        <v>4690000</v>
      </c>
      <c r="O324" s="492">
        <v>0</v>
      </c>
      <c r="P324" s="536"/>
      <c r="Q324" s="293"/>
    </row>
    <row r="325" spans="1:17" s="13" customFormat="1" ht="12.75" customHeight="1" x14ac:dyDescent="0.25">
      <c r="A325" s="578" t="s">
        <v>914</v>
      </c>
      <c r="B325" s="586"/>
      <c r="C325" s="528" t="s">
        <v>915</v>
      </c>
      <c r="D325" s="515">
        <v>195419300</v>
      </c>
      <c r="E325" s="507">
        <v>195419300</v>
      </c>
      <c r="F325" s="507">
        <v>0</v>
      </c>
      <c r="G325" s="507">
        <v>186662100</v>
      </c>
      <c r="H325" s="507">
        <v>8757200</v>
      </c>
      <c r="I325" s="529">
        <v>0</v>
      </c>
      <c r="J325" s="491">
        <v>190195549.74000001</v>
      </c>
      <c r="K325" s="486">
        <v>190195549.74000001</v>
      </c>
      <c r="L325" s="486">
        <v>0</v>
      </c>
      <c r="M325" s="486">
        <v>181438579.97999999</v>
      </c>
      <c r="N325" s="486">
        <v>8756969.7599999998</v>
      </c>
      <c r="O325" s="492">
        <v>0</v>
      </c>
      <c r="P325" s="536"/>
      <c r="Q325" s="293"/>
    </row>
    <row r="326" spans="1:17" s="13" customFormat="1" ht="12.75" customHeight="1" x14ac:dyDescent="0.25">
      <c r="A326" s="578" t="s">
        <v>536</v>
      </c>
      <c r="B326" s="586"/>
      <c r="C326" s="528" t="s">
        <v>916</v>
      </c>
      <c r="D326" s="515">
        <v>692000</v>
      </c>
      <c r="E326" s="507">
        <v>692000</v>
      </c>
      <c r="F326" s="507">
        <v>0</v>
      </c>
      <c r="G326" s="507">
        <v>692000</v>
      </c>
      <c r="H326" s="507">
        <v>0</v>
      </c>
      <c r="I326" s="529">
        <v>0</v>
      </c>
      <c r="J326" s="491">
        <v>463908.88</v>
      </c>
      <c r="K326" s="486">
        <v>463908.88</v>
      </c>
      <c r="L326" s="486">
        <v>0</v>
      </c>
      <c r="M326" s="486">
        <v>463908.88</v>
      </c>
      <c r="N326" s="486">
        <v>0</v>
      </c>
      <c r="O326" s="492">
        <v>0</v>
      </c>
      <c r="P326" s="536"/>
      <c r="Q326" s="293"/>
    </row>
    <row r="327" spans="1:17" s="13" customFormat="1" ht="12.75" customHeight="1" x14ac:dyDescent="0.25">
      <c r="A327" s="578" t="s">
        <v>538</v>
      </c>
      <c r="B327" s="586"/>
      <c r="C327" s="528" t="s">
        <v>917</v>
      </c>
      <c r="D327" s="515">
        <v>692000</v>
      </c>
      <c r="E327" s="507">
        <v>692000</v>
      </c>
      <c r="F327" s="507">
        <v>0</v>
      </c>
      <c r="G327" s="507">
        <v>692000</v>
      </c>
      <c r="H327" s="507">
        <v>0</v>
      </c>
      <c r="I327" s="529">
        <v>0</v>
      </c>
      <c r="J327" s="491">
        <v>463908.88</v>
      </c>
      <c r="K327" s="486">
        <v>463908.88</v>
      </c>
      <c r="L327" s="486">
        <v>0</v>
      </c>
      <c r="M327" s="486">
        <v>463908.88</v>
      </c>
      <c r="N327" s="486">
        <v>0</v>
      </c>
      <c r="O327" s="492">
        <v>0</v>
      </c>
      <c r="P327" s="536"/>
      <c r="Q327" s="293"/>
    </row>
    <row r="328" spans="1:17" s="13" customFormat="1" ht="12.75" customHeight="1" x14ac:dyDescent="0.25">
      <c r="A328" s="578" t="s">
        <v>540</v>
      </c>
      <c r="B328" s="586"/>
      <c r="C328" s="528" t="s">
        <v>918</v>
      </c>
      <c r="D328" s="515">
        <v>692000</v>
      </c>
      <c r="E328" s="507">
        <v>692000</v>
      </c>
      <c r="F328" s="507">
        <v>0</v>
      </c>
      <c r="G328" s="507">
        <v>692000</v>
      </c>
      <c r="H328" s="507">
        <v>0</v>
      </c>
      <c r="I328" s="529">
        <v>0</v>
      </c>
      <c r="J328" s="491">
        <v>463908.88</v>
      </c>
      <c r="K328" s="486">
        <v>463908.88</v>
      </c>
      <c r="L328" s="486">
        <v>0</v>
      </c>
      <c r="M328" s="486">
        <v>463908.88</v>
      </c>
      <c r="N328" s="486">
        <v>0</v>
      </c>
      <c r="O328" s="492">
        <v>0</v>
      </c>
      <c r="P328" s="536"/>
      <c r="Q328" s="293"/>
    </row>
    <row r="329" spans="1:17" s="13" customFormat="1" ht="12.75" customHeight="1" x14ac:dyDescent="0.25">
      <c r="A329" s="578" t="s">
        <v>624</v>
      </c>
      <c r="B329" s="586"/>
      <c r="C329" s="528" t="s">
        <v>919</v>
      </c>
      <c r="D329" s="515">
        <v>107635200</v>
      </c>
      <c r="E329" s="507">
        <v>107635200</v>
      </c>
      <c r="F329" s="507">
        <v>0</v>
      </c>
      <c r="G329" s="507">
        <v>98878000</v>
      </c>
      <c r="H329" s="507">
        <v>8757200</v>
      </c>
      <c r="I329" s="529">
        <v>0</v>
      </c>
      <c r="J329" s="491">
        <v>102725442.41</v>
      </c>
      <c r="K329" s="486">
        <v>102725442.41</v>
      </c>
      <c r="L329" s="486">
        <v>0</v>
      </c>
      <c r="M329" s="486">
        <v>93968472.650000006</v>
      </c>
      <c r="N329" s="486">
        <v>8756969.7599999998</v>
      </c>
      <c r="O329" s="492">
        <v>0</v>
      </c>
      <c r="P329" s="536"/>
      <c r="Q329" s="293"/>
    </row>
    <row r="330" spans="1:17" s="13" customFormat="1" ht="12.75" customHeight="1" x14ac:dyDescent="0.25">
      <c r="A330" s="578" t="s">
        <v>910</v>
      </c>
      <c r="B330" s="586"/>
      <c r="C330" s="528" t="s">
        <v>920</v>
      </c>
      <c r="D330" s="515">
        <v>55433300</v>
      </c>
      <c r="E330" s="507">
        <v>55433300</v>
      </c>
      <c r="F330" s="507">
        <v>0</v>
      </c>
      <c r="G330" s="507">
        <v>55433300</v>
      </c>
      <c r="H330" s="507">
        <v>0</v>
      </c>
      <c r="I330" s="529">
        <v>0</v>
      </c>
      <c r="J330" s="491">
        <v>53170796.960000001</v>
      </c>
      <c r="K330" s="486">
        <v>53170796.960000001</v>
      </c>
      <c r="L330" s="486">
        <v>0</v>
      </c>
      <c r="M330" s="486">
        <v>53170796.960000001</v>
      </c>
      <c r="N330" s="486">
        <v>0</v>
      </c>
      <c r="O330" s="492">
        <v>0</v>
      </c>
      <c r="P330" s="536"/>
      <c r="Q330" s="293"/>
    </row>
    <row r="331" spans="1:17" s="13" customFormat="1" ht="12.75" customHeight="1" x14ac:dyDescent="0.25">
      <c r="A331" s="578" t="s">
        <v>912</v>
      </c>
      <c r="B331" s="586"/>
      <c r="C331" s="528" t="s">
        <v>921</v>
      </c>
      <c r="D331" s="515">
        <v>55433300</v>
      </c>
      <c r="E331" s="507">
        <v>55433300</v>
      </c>
      <c r="F331" s="507">
        <v>0</v>
      </c>
      <c r="G331" s="507">
        <v>55433300</v>
      </c>
      <c r="H331" s="507">
        <v>0</v>
      </c>
      <c r="I331" s="529">
        <v>0</v>
      </c>
      <c r="J331" s="491">
        <v>53170796.960000001</v>
      </c>
      <c r="K331" s="486">
        <v>53170796.960000001</v>
      </c>
      <c r="L331" s="486">
        <v>0</v>
      </c>
      <c r="M331" s="486">
        <v>53170796.960000001</v>
      </c>
      <c r="N331" s="486">
        <v>0</v>
      </c>
      <c r="O331" s="492">
        <v>0</v>
      </c>
      <c r="P331" s="536"/>
      <c r="Q331" s="293"/>
    </row>
    <row r="332" spans="1:17" s="13" customFormat="1" ht="12.75" customHeight="1" x14ac:dyDescent="0.25">
      <c r="A332" s="578" t="s">
        <v>903</v>
      </c>
      <c r="B332" s="586"/>
      <c r="C332" s="528" t="s">
        <v>922</v>
      </c>
      <c r="D332" s="515">
        <v>52201900</v>
      </c>
      <c r="E332" s="507">
        <v>52201900</v>
      </c>
      <c r="F332" s="507">
        <v>0</v>
      </c>
      <c r="G332" s="507">
        <v>43444700</v>
      </c>
      <c r="H332" s="507">
        <v>8757200</v>
      </c>
      <c r="I332" s="529">
        <v>0</v>
      </c>
      <c r="J332" s="491">
        <v>49554645.450000003</v>
      </c>
      <c r="K332" s="486">
        <v>49554645.450000003</v>
      </c>
      <c r="L332" s="486">
        <v>0</v>
      </c>
      <c r="M332" s="486">
        <v>40797675.689999998</v>
      </c>
      <c r="N332" s="486">
        <v>8756969.7599999998</v>
      </c>
      <c r="O332" s="492">
        <v>0</v>
      </c>
      <c r="P332" s="536"/>
      <c r="Q332" s="293"/>
    </row>
    <row r="333" spans="1:17" s="13" customFormat="1" ht="12.75" customHeight="1" x14ac:dyDescent="0.25">
      <c r="A333" s="578" t="s">
        <v>923</v>
      </c>
      <c r="B333" s="586"/>
      <c r="C333" s="528" t="s">
        <v>924</v>
      </c>
      <c r="D333" s="515">
        <v>13423800</v>
      </c>
      <c r="E333" s="507">
        <v>13423800</v>
      </c>
      <c r="F333" s="507">
        <v>0</v>
      </c>
      <c r="G333" s="507">
        <v>4666600</v>
      </c>
      <c r="H333" s="507">
        <v>8757200</v>
      </c>
      <c r="I333" s="529">
        <v>0</v>
      </c>
      <c r="J333" s="491">
        <v>13423478.99</v>
      </c>
      <c r="K333" s="486">
        <v>13423478.99</v>
      </c>
      <c r="L333" s="486">
        <v>0</v>
      </c>
      <c r="M333" s="486">
        <v>4666509.2300000004</v>
      </c>
      <c r="N333" s="486">
        <v>8756969.7599999998</v>
      </c>
      <c r="O333" s="492">
        <v>0</v>
      </c>
      <c r="P333" s="536"/>
      <c r="Q333" s="293"/>
    </row>
    <row r="334" spans="1:17" s="13" customFormat="1" ht="12.75" customHeight="1" x14ac:dyDescent="0.25">
      <c r="A334" s="578" t="s">
        <v>925</v>
      </c>
      <c r="B334" s="586"/>
      <c r="C334" s="528" t="s">
        <v>926</v>
      </c>
      <c r="D334" s="515">
        <v>38778100</v>
      </c>
      <c r="E334" s="507">
        <v>38778100</v>
      </c>
      <c r="F334" s="507">
        <v>0</v>
      </c>
      <c r="G334" s="507">
        <v>38778100</v>
      </c>
      <c r="H334" s="507">
        <v>0</v>
      </c>
      <c r="I334" s="529">
        <v>0</v>
      </c>
      <c r="J334" s="491">
        <v>36131166.460000001</v>
      </c>
      <c r="K334" s="486">
        <v>36131166.460000001</v>
      </c>
      <c r="L334" s="486">
        <v>0</v>
      </c>
      <c r="M334" s="486">
        <v>36131166.460000001</v>
      </c>
      <c r="N334" s="486">
        <v>0</v>
      </c>
      <c r="O334" s="492">
        <v>0</v>
      </c>
      <c r="P334" s="536"/>
      <c r="Q334" s="293"/>
    </row>
    <row r="335" spans="1:17" s="13" customFormat="1" ht="12.75" customHeight="1" x14ac:dyDescent="0.25">
      <c r="A335" s="578" t="s">
        <v>730</v>
      </c>
      <c r="B335" s="586"/>
      <c r="C335" s="528" t="s">
        <v>927</v>
      </c>
      <c r="D335" s="515">
        <v>87092100</v>
      </c>
      <c r="E335" s="507">
        <v>87092100</v>
      </c>
      <c r="F335" s="507">
        <v>0</v>
      </c>
      <c r="G335" s="507">
        <v>87092100</v>
      </c>
      <c r="H335" s="507">
        <v>0</v>
      </c>
      <c r="I335" s="529">
        <v>0</v>
      </c>
      <c r="J335" s="491">
        <v>87006198.450000003</v>
      </c>
      <c r="K335" s="486">
        <v>87006198.450000003</v>
      </c>
      <c r="L335" s="486">
        <v>0</v>
      </c>
      <c r="M335" s="486">
        <v>87006198.450000003</v>
      </c>
      <c r="N335" s="486">
        <v>0</v>
      </c>
      <c r="O335" s="492">
        <v>0</v>
      </c>
      <c r="P335" s="536"/>
      <c r="Q335" s="293"/>
    </row>
    <row r="336" spans="1:17" s="13" customFormat="1" ht="12.75" customHeight="1" x14ac:dyDescent="0.25">
      <c r="A336" s="578" t="s">
        <v>732</v>
      </c>
      <c r="B336" s="586"/>
      <c r="C336" s="528" t="s">
        <v>928</v>
      </c>
      <c r="D336" s="515">
        <v>87092100</v>
      </c>
      <c r="E336" s="507">
        <v>87092100</v>
      </c>
      <c r="F336" s="507">
        <v>0</v>
      </c>
      <c r="G336" s="507">
        <v>87092100</v>
      </c>
      <c r="H336" s="507">
        <v>0</v>
      </c>
      <c r="I336" s="529">
        <v>0</v>
      </c>
      <c r="J336" s="491">
        <v>87006198.450000003</v>
      </c>
      <c r="K336" s="486">
        <v>87006198.450000003</v>
      </c>
      <c r="L336" s="486">
        <v>0</v>
      </c>
      <c r="M336" s="486">
        <v>87006198.450000003</v>
      </c>
      <c r="N336" s="486">
        <v>0</v>
      </c>
      <c r="O336" s="492">
        <v>0</v>
      </c>
      <c r="P336" s="536"/>
      <c r="Q336" s="293"/>
    </row>
    <row r="337" spans="1:17" s="13" customFormat="1" ht="12.75" customHeight="1" x14ac:dyDescent="0.25">
      <c r="A337" s="578" t="s">
        <v>929</v>
      </c>
      <c r="B337" s="586"/>
      <c r="C337" s="528" t="s">
        <v>930</v>
      </c>
      <c r="D337" s="515">
        <v>87092100</v>
      </c>
      <c r="E337" s="507">
        <v>87092100</v>
      </c>
      <c r="F337" s="507">
        <v>0</v>
      </c>
      <c r="G337" s="507">
        <v>87092100</v>
      </c>
      <c r="H337" s="507">
        <v>0</v>
      </c>
      <c r="I337" s="529">
        <v>0</v>
      </c>
      <c r="J337" s="491">
        <v>87006198.450000003</v>
      </c>
      <c r="K337" s="486">
        <v>87006198.450000003</v>
      </c>
      <c r="L337" s="486">
        <v>0</v>
      </c>
      <c r="M337" s="486">
        <v>87006198.450000003</v>
      </c>
      <c r="N337" s="486">
        <v>0</v>
      </c>
      <c r="O337" s="492">
        <v>0</v>
      </c>
      <c r="P337" s="536"/>
      <c r="Q337" s="293"/>
    </row>
    <row r="338" spans="1:17" s="13" customFormat="1" ht="12.75" customHeight="1" x14ac:dyDescent="0.25">
      <c r="A338" s="578" t="s">
        <v>931</v>
      </c>
      <c r="B338" s="586"/>
      <c r="C338" s="528" t="s">
        <v>932</v>
      </c>
      <c r="D338" s="515">
        <v>10388400</v>
      </c>
      <c r="E338" s="507">
        <v>10388400</v>
      </c>
      <c r="F338" s="507">
        <v>0</v>
      </c>
      <c r="G338" s="507">
        <v>10028400</v>
      </c>
      <c r="H338" s="507">
        <v>160000</v>
      </c>
      <c r="I338" s="529">
        <v>200000</v>
      </c>
      <c r="J338" s="491">
        <v>10336868.02</v>
      </c>
      <c r="K338" s="486">
        <v>10336868.02</v>
      </c>
      <c r="L338" s="486">
        <v>0</v>
      </c>
      <c r="M338" s="486">
        <v>9976868.0199999996</v>
      </c>
      <c r="N338" s="486">
        <v>160000</v>
      </c>
      <c r="O338" s="492">
        <v>200000</v>
      </c>
      <c r="P338" s="536"/>
      <c r="Q338" s="293"/>
    </row>
    <row r="339" spans="1:17" s="13" customFormat="1" ht="12.75" customHeight="1" x14ac:dyDescent="0.25">
      <c r="A339" s="578" t="s">
        <v>522</v>
      </c>
      <c r="B339" s="586"/>
      <c r="C339" s="528" t="s">
        <v>933</v>
      </c>
      <c r="D339" s="515">
        <v>7789964.6100000003</v>
      </c>
      <c r="E339" s="507">
        <v>7789964.6100000003</v>
      </c>
      <c r="F339" s="507">
        <v>0</v>
      </c>
      <c r="G339" s="507">
        <v>7789964.6100000003</v>
      </c>
      <c r="H339" s="507">
        <v>0</v>
      </c>
      <c r="I339" s="529">
        <v>0</v>
      </c>
      <c r="J339" s="491">
        <v>7750757.8700000001</v>
      </c>
      <c r="K339" s="486">
        <v>7750757.8700000001</v>
      </c>
      <c r="L339" s="486">
        <v>0</v>
      </c>
      <c r="M339" s="486">
        <v>7750757.8700000001</v>
      </c>
      <c r="N339" s="486">
        <v>0</v>
      </c>
      <c r="O339" s="492">
        <v>0</v>
      </c>
      <c r="P339" s="536"/>
      <c r="Q339" s="293"/>
    </row>
    <row r="340" spans="1:17" s="13" customFormat="1" ht="12.75" customHeight="1" x14ac:dyDescent="0.25">
      <c r="A340" s="578" t="s">
        <v>524</v>
      </c>
      <c r="B340" s="586"/>
      <c r="C340" s="528" t="s">
        <v>934</v>
      </c>
      <c r="D340" s="515">
        <v>7789964.6100000003</v>
      </c>
      <c r="E340" s="507">
        <v>7789964.6100000003</v>
      </c>
      <c r="F340" s="507">
        <v>0</v>
      </c>
      <c r="G340" s="507">
        <v>7789964.6100000003</v>
      </c>
      <c r="H340" s="507">
        <v>0</v>
      </c>
      <c r="I340" s="529">
        <v>0</v>
      </c>
      <c r="J340" s="491">
        <v>7750757.8700000001</v>
      </c>
      <c r="K340" s="486">
        <v>7750757.8700000001</v>
      </c>
      <c r="L340" s="486">
        <v>0</v>
      </c>
      <c r="M340" s="486">
        <v>7750757.8700000001</v>
      </c>
      <c r="N340" s="486">
        <v>0</v>
      </c>
      <c r="O340" s="492">
        <v>0</v>
      </c>
      <c r="P340" s="536"/>
      <c r="Q340" s="293"/>
    </row>
    <row r="341" spans="1:17" s="13" customFormat="1" ht="12.75" customHeight="1" x14ac:dyDescent="0.25">
      <c r="A341" s="578" t="s">
        <v>526</v>
      </c>
      <c r="B341" s="586"/>
      <c r="C341" s="528" t="s">
        <v>935</v>
      </c>
      <c r="D341" s="515">
        <v>5990837.1600000001</v>
      </c>
      <c r="E341" s="507">
        <v>5990837.1600000001</v>
      </c>
      <c r="F341" s="507">
        <v>0</v>
      </c>
      <c r="G341" s="507">
        <v>5990837.1600000001</v>
      </c>
      <c r="H341" s="507">
        <v>0</v>
      </c>
      <c r="I341" s="529">
        <v>0</v>
      </c>
      <c r="J341" s="491">
        <v>5960733.2699999996</v>
      </c>
      <c r="K341" s="486">
        <v>5960733.2699999996</v>
      </c>
      <c r="L341" s="486">
        <v>0</v>
      </c>
      <c r="M341" s="486">
        <v>5960733.2699999996</v>
      </c>
      <c r="N341" s="486">
        <v>0</v>
      </c>
      <c r="O341" s="492">
        <v>0</v>
      </c>
      <c r="P341" s="536"/>
      <c r="Q341" s="293"/>
    </row>
    <row r="342" spans="1:17" s="13" customFormat="1" ht="12.75" customHeight="1" x14ac:dyDescent="0.25">
      <c r="A342" s="578" t="s">
        <v>553</v>
      </c>
      <c r="B342" s="586"/>
      <c r="C342" s="528" t="s">
        <v>1274</v>
      </c>
      <c r="D342" s="515">
        <v>8257.1</v>
      </c>
      <c r="E342" s="507">
        <v>8257.1</v>
      </c>
      <c r="F342" s="507">
        <v>0</v>
      </c>
      <c r="G342" s="507">
        <v>8257.1</v>
      </c>
      <c r="H342" s="507">
        <v>0</v>
      </c>
      <c r="I342" s="529">
        <v>0</v>
      </c>
      <c r="J342" s="491">
        <v>8257.1</v>
      </c>
      <c r="K342" s="486">
        <v>8257.1</v>
      </c>
      <c r="L342" s="486">
        <v>0</v>
      </c>
      <c r="M342" s="486">
        <v>8257.1</v>
      </c>
      <c r="N342" s="486">
        <v>0</v>
      </c>
      <c r="O342" s="492">
        <v>0</v>
      </c>
      <c r="P342" s="536"/>
      <c r="Q342" s="293"/>
    </row>
    <row r="343" spans="1:17" s="13" customFormat="1" ht="12.75" customHeight="1" x14ac:dyDescent="0.25">
      <c r="A343" s="578" t="s">
        <v>528</v>
      </c>
      <c r="B343" s="586"/>
      <c r="C343" s="528" t="s">
        <v>936</v>
      </c>
      <c r="D343" s="515">
        <v>1790870.35</v>
      </c>
      <c r="E343" s="507">
        <v>1790870.35</v>
      </c>
      <c r="F343" s="507">
        <v>0</v>
      </c>
      <c r="G343" s="507">
        <v>1790870.35</v>
      </c>
      <c r="H343" s="507">
        <v>0</v>
      </c>
      <c r="I343" s="529">
        <v>0</v>
      </c>
      <c r="J343" s="491">
        <v>1781767.5</v>
      </c>
      <c r="K343" s="486">
        <v>1781767.5</v>
      </c>
      <c r="L343" s="486">
        <v>0</v>
      </c>
      <c r="M343" s="486">
        <v>1781767.5</v>
      </c>
      <c r="N343" s="486">
        <v>0</v>
      </c>
      <c r="O343" s="492">
        <v>0</v>
      </c>
      <c r="P343" s="536"/>
      <c r="Q343" s="293"/>
    </row>
    <row r="344" spans="1:17" s="13" customFormat="1" ht="12.75" customHeight="1" x14ac:dyDescent="0.25">
      <c r="A344" s="578" t="s">
        <v>536</v>
      </c>
      <c r="B344" s="586"/>
      <c r="C344" s="528" t="s">
        <v>937</v>
      </c>
      <c r="D344" s="515">
        <v>367078.39</v>
      </c>
      <c r="E344" s="507">
        <v>367078.39</v>
      </c>
      <c r="F344" s="507">
        <v>0</v>
      </c>
      <c r="G344" s="507">
        <v>327078.39</v>
      </c>
      <c r="H344" s="507">
        <v>0</v>
      </c>
      <c r="I344" s="529">
        <v>40000</v>
      </c>
      <c r="J344" s="491">
        <v>355208.39</v>
      </c>
      <c r="K344" s="486">
        <v>355208.39</v>
      </c>
      <c r="L344" s="486">
        <v>0</v>
      </c>
      <c r="M344" s="486">
        <v>315208.39</v>
      </c>
      <c r="N344" s="486">
        <v>0</v>
      </c>
      <c r="O344" s="492">
        <v>40000</v>
      </c>
      <c r="P344" s="536"/>
      <c r="Q344" s="293"/>
    </row>
    <row r="345" spans="1:17" s="13" customFormat="1" ht="12.75" customHeight="1" x14ac:dyDescent="0.25">
      <c r="A345" s="578" t="s">
        <v>538</v>
      </c>
      <c r="B345" s="586"/>
      <c r="C345" s="528" t="s">
        <v>938</v>
      </c>
      <c r="D345" s="515">
        <v>367078.39</v>
      </c>
      <c r="E345" s="507">
        <v>367078.39</v>
      </c>
      <c r="F345" s="507">
        <v>0</v>
      </c>
      <c r="G345" s="507">
        <v>327078.39</v>
      </c>
      <c r="H345" s="507">
        <v>0</v>
      </c>
      <c r="I345" s="529">
        <v>40000</v>
      </c>
      <c r="J345" s="491">
        <v>355208.39</v>
      </c>
      <c r="K345" s="486">
        <v>355208.39</v>
      </c>
      <c r="L345" s="486">
        <v>0</v>
      </c>
      <c r="M345" s="486">
        <v>315208.39</v>
      </c>
      <c r="N345" s="486">
        <v>0</v>
      </c>
      <c r="O345" s="492">
        <v>40000</v>
      </c>
      <c r="P345" s="536"/>
      <c r="Q345" s="293"/>
    </row>
    <row r="346" spans="1:17" s="13" customFormat="1" ht="12.75" customHeight="1" x14ac:dyDescent="0.25">
      <c r="A346" s="578" t="s">
        <v>540</v>
      </c>
      <c r="B346" s="586"/>
      <c r="C346" s="528" t="s">
        <v>939</v>
      </c>
      <c r="D346" s="515">
        <v>367078.39</v>
      </c>
      <c r="E346" s="507">
        <v>367078.39</v>
      </c>
      <c r="F346" s="507">
        <v>0</v>
      </c>
      <c r="G346" s="507">
        <v>327078.39</v>
      </c>
      <c r="H346" s="507">
        <v>0</v>
      </c>
      <c r="I346" s="529">
        <v>40000</v>
      </c>
      <c r="J346" s="491">
        <v>355208.39</v>
      </c>
      <c r="K346" s="486">
        <v>355208.39</v>
      </c>
      <c r="L346" s="486">
        <v>0</v>
      </c>
      <c r="M346" s="486">
        <v>315208.39</v>
      </c>
      <c r="N346" s="486">
        <v>0</v>
      </c>
      <c r="O346" s="492">
        <v>40000</v>
      </c>
      <c r="P346" s="536"/>
      <c r="Q346" s="293"/>
    </row>
    <row r="347" spans="1:17" s="13" customFormat="1" ht="12.75" customHeight="1" x14ac:dyDescent="0.25">
      <c r="A347" s="578" t="s">
        <v>672</v>
      </c>
      <c r="B347" s="586"/>
      <c r="C347" s="528" t="s">
        <v>940</v>
      </c>
      <c r="D347" s="515">
        <v>2230000</v>
      </c>
      <c r="E347" s="507">
        <v>2230000</v>
      </c>
      <c r="F347" s="507">
        <v>0</v>
      </c>
      <c r="G347" s="507">
        <v>1910000</v>
      </c>
      <c r="H347" s="507">
        <v>160000</v>
      </c>
      <c r="I347" s="529">
        <v>160000</v>
      </c>
      <c r="J347" s="491">
        <v>2230000</v>
      </c>
      <c r="K347" s="486">
        <v>2230000</v>
      </c>
      <c r="L347" s="486">
        <v>0</v>
      </c>
      <c r="M347" s="486">
        <v>1910000</v>
      </c>
      <c r="N347" s="486">
        <v>160000</v>
      </c>
      <c r="O347" s="492">
        <v>160000</v>
      </c>
      <c r="P347" s="536"/>
      <c r="Q347" s="293"/>
    </row>
    <row r="348" spans="1:17" s="13" customFormat="1" ht="12.75" customHeight="1" x14ac:dyDescent="0.25">
      <c r="A348" s="578" t="s">
        <v>674</v>
      </c>
      <c r="B348" s="586"/>
      <c r="C348" s="528" t="s">
        <v>941</v>
      </c>
      <c r="D348" s="515">
        <v>2230000</v>
      </c>
      <c r="E348" s="507">
        <v>2230000</v>
      </c>
      <c r="F348" s="507">
        <v>0</v>
      </c>
      <c r="G348" s="507">
        <v>1910000</v>
      </c>
      <c r="H348" s="507">
        <v>160000</v>
      </c>
      <c r="I348" s="529">
        <v>160000</v>
      </c>
      <c r="J348" s="491">
        <v>2230000</v>
      </c>
      <c r="K348" s="486">
        <v>2230000</v>
      </c>
      <c r="L348" s="486">
        <v>0</v>
      </c>
      <c r="M348" s="486">
        <v>1910000</v>
      </c>
      <c r="N348" s="486">
        <v>160000</v>
      </c>
      <c r="O348" s="492">
        <v>160000</v>
      </c>
      <c r="P348" s="536"/>
      <c r="Q348" s="293"/>
    </row>
    <row r="349" spans="1:17" s="13" customFormat="1" ht="12.75" customHeight="1" x14ac:dyDescent="0.25">
      <c r="A349" s="578" t="s">
        <v>676</v>
      </c>
      <c r="B349" s="586"/>
      <c r="C349" s="528" t="s">
        <v>942</v>
      </c>
      <c r="D349" s="515">
        <v>2230000</v>
      </c>
      <c r="E349" s="507">
        <v>2230000</v>
      </c>
      <c r="F349" s="507">
        <v>0</v>
      </c>
      <c r="G349" s="507">
        <v>1910000</v>
      </c>
      <c r="H349" s="507">
        <v>160000</v>
      </c>
      <c r="I349" s="529">
        <v>160000</v>
      </c>
      <c r="J349" s="491">
        <v>2230000</v>
      </c>
      <c r="K349" s="486">
        <v>2230000</v>
      </c>
      <c r="L349" s="486">
        <v>0</v>
      </c>
      <c r="M349" s="486">
        <v>1910000</v>
      </c>
      <c r="N349" s="486">
        <v>160000</v>
      </c>
      <c r="O349" s="492">
        <v>160000</v>
      </c>
      <c r="P349" s="536"/>
      <c r="Q349" s="293"/>
    </row>
    <row r="350" spans="1:17" s="13" customFormat="1" ht="12.75" customHeight="1" x14ac:dyDescent="0.25">
      <c r="A350" s="578" t="s">
        <v>542</v>
      </c>
      <c r="B350" s="586"/>
      <c r="C350" s="528" t="s">
        <v>943</v>
      </c>
      <c r="D350" s="515">
        <v>1357</v>
      </c>
      <c r="E350" s="507">
        <v>1357</v>
      </c>
      <c r="F350" s="507">
        <v>0</v>
      </c>
      <c r="G350" s="507">
        <v>1357</v>
      </c>
      <c r="H350" s="507">
        <v>0</v>
      </c>
      <c r="I350" s="529">
        <v>0</v>
      </c>
      <c r="J350" s="491">
        <v>901.76</v>
      </c>
      <c r="K350" s="486">
        <v>901.76</v>
      </c>
      <c r="L350" s="486">
        <v>0</v>
      </c>
      <c r="M350" s="486">
        <v>901.76</v>
      </c>
      <c r="N350" s="486">
        <v>0</v>
      </c>
      <c r="O350" s="492">
        <v>0</v>
      </c>
      <c r="P350" s="536"/>
      <c r="Q350" s="293"/>
    </row>
    <row r="351" spans="1:17" s="13" customFormat="1" ht="12.75" customHeight="1" x14ac:dyDescent="0.25">
      <c r="A351" s="578" t="s">
        <v>544</v>
      </c>
      <c r="B351" s="586"/>
      <c r="C351" s="528" t="s">
        <v>944</v>
      </c>
      <c r="D351" s="515">
        <v>1357</v>
      </c>
      <c r="E351" s="507">
        <v>1357</v>
      </c>
      <c r="F351" s="507">
        <v>0</v>
      </c>
      <c r="G351" s="507">
        <v>1357</v>
      </c>
      <c r="H351" s="507">
        <v>0</v>
      </c>
      <c r="I351" s="529">
        <v>0</v>
      </c>
      <c r="J351" s="491">
        <v>901.76</v>
      </c>
      <c r="K351" s="486">
        <v>901.76</v>
      </c>
      <c r="L351" s="486">
        <v>0</v>
      </c>
      <c r="M351" s="486">
        <v>901.76</v>
      </c>
      <c r="N351" s="486">
        <v>0</v>
      </c>
      <c r="O351" s="492">
        <v>0</v>
      </c>
      <c r="P351" s="536"/>
      <c r="Q351" s="293"/>
    </row>
    <row r="352" spans="1:17" s="13" customFormat="1" ht="12.75" customHeight="1" x14ac:dyDescent="0.25">
      <c r="A352" s="578" t="s">
        <v>566</v>
      </c>
      <c r="B352" s="586"/>
      <c r="C352" s="528" t="s">
        <v>945</v>
      </c>
      <c r="D352" s="515">
        <v>357</v>
      </c>
      <c r="E352" s="507">
        <v>357</v>
      </c>
      <c r="F352" s="507">
        <v>0</v>
      </c>
      <c r="G352" s="507">
        <v>357</v>
      </c>
      <c r="H352" s="507">
        <v>0</v>
      </c>
      <c r="I352" s="529">
        <v>0</v>
      </c>
      <c r="J352" s="491">
        <v>357</v>
      </c>
      <c r="K352" s="486">
        <v>357</v>
      </c>
      <c r="L352" s="486">
        <v>0</v>
      </c>
      <c r="M352" s="486">
        <v>357</v>
      </c>
      <c r="N352" s="486">
        <v>0</v>
      </c>
      <c r="O352" s="492">
        <v>0</v>
      </c>
      <c r="P352" s="536"/>
      <c r="Q352" s="293"/>
    </row>
    <row r="353" spans="1:17" s="13" customFormat="1" ht="12.75" customHeight="1" x14ac:dyDescent="0.25">
      <c r="A353" s="578" t="s">
        <v>546</v>
      </c>
      <c r="B353" s="586"/>
      <c r="C353" s="528" t="s">
        <v>1275</v>
      </c>
      <c r="D353" s="515">
        <v>1000</v>
      </c>
      <c r="E353" s="507">
        <v>1000</v>
      </c>
      <c r="F353" s="507">
        <v>0</v>
      </c>
      <c r="G353" s="507">
        <v>1000</v>
      </c>
      <c r="H353" s="507">
        <v>0</v>
      </c>
      <c r="I353" s="529">
        <v>0</v>
      </c>
      <c r="J353" s="491">
        <v>544.76</v>
      </c>
      <c r="K353" s="486">
        <v>544.76</v>
      </c>
      <c r="L353" s="486">
        <v>0</v>
      </c>
      <c r="M353" s="486">
        <v>544.76</v>
      </c>
      <c r="N353" s="486">
        <v>0</v>
      </c>
      <c r="O353" s="492">
        <v>0</v>
      </c>
      <c r="P353" s="536"/>
      <c r="Q353" s="293"/>
    </row>
    <row r="354" spans="1:17" s="13" customFormat="1" ht="12.75" customHeight="1" x14ac:dyDescent="0.25">
      <c r="A354" s="578" t="s">
        <v>946</v>
      </c>
      <c r="B354" s="586"/>
      <c r="C354" s="528" t="s">
        <v>947</v>
      </c>
      <c r="D354" s="515">
        <v>198079450</v>
      </c>
      <c r="E354" s="507">
        <v>198079450</v>
      </c>
      <c r="F354" s="507">
        <v>2447500</v>
      </c>
      <c r="G354" s="507">
        <v>197269000</v>
      </c>
      <c r="H354" s="507">
        <v>0</v>
      </c>
      <c r="I354" s="529">
        <v>3257950</v>
      </c>
      <c r="J354" s="491">
        <v>149740884.03</v>
      </c>
      <c r="K354" s="486">
        <v>149740884.03</v>
      </c>
      <c r="L354" s="486">
        <v>2447500</v>
      </c>
      <c r="M354" s="486">
        <v>148930434.03</v>
      </c>
      <c r="N354" s="486">
        <v>0</v>
      </c>
      <c r="O354" s="492">
        <v>3257950</v>
      </c>
      <c r="P354" s="536"/>
      <c r="Q354" s="293"/>
    </row>
    <row r="355" spans="1:17" s="13" customFormat="1" ht="12.75" customHeight="1" x14ac:dyDescent="0.25">
      <c r="A355" s="578" t="s">
        <v>948</v>
      </c>
      <c r="B355" s="586"/>
      <c r="C355" s="528" t="s">
        <v>949</v>
      </c>
      <c r="D355" s="515">
        <v>112278839.94</v>
      </c>
      <c r="E355" s="507">
        <v>112278839.94</v>
      </c>
      <c r="F355" s="507">
        <v>2447500</v>
      </c>
      <c r="G355" s="507">
        <v>111468389.94</v>
      </c>
      <c r="H355" s="507">
        <v>0</v>
      </c>
      <c r="I355" s="529">
        <v>3257950</v>
      </c>
      <c r="J355" s="491">
        <v>64723420.5</v>
      </c>
      <c r="K355" s="486">
        <v>64723420.5</v>
      </c>
      <c r="L355" s="486">
        <v>2447500</v>
      </c>
      <c r="M355" s="486">
        <v>63912970.5</v>
      </c>
      <c r="N355" s="486">
        <v>0</v>
      </c>
      <c r="O355" s="492">
        <v>3257950</v>
      </c>
      <c r="P355" s="536"/>
      <c r="Q355" s="293"/>
    </row>
    <row r="356" spans="1:17" s="13" customFormat="1" ht="12.75" customHeight="1" x14ac:dyDescent="0.25">
      <c r="A356" s="578" t="s">
        <v>522</v>
      </c>
      <c r="B356" s="586"/>
      <c r="C356" s="528" t="s">
        <v>950</v>
      </c>
      <c r="D356" s="515">
        <v>351600</v>
      </c>
      <c r="E356" s="507">
        <v>351600</v>
      </c>
      <c r="F356" s="507">
        <v>0</v>
      </c>
      <c r="G356" s="507">
        <v>351600</v>
      </c>
      <c r="H356" s="507">
        <v>0</v>
      </c>
      <c r="I356" s="529">
        <v>0</v>
      </c>
      <c r="J356" s="491">
        <v>323235</v>
      </c>
      <c r="K356" s="486">
        <v>323235</v>
      </c>
      <c r="L356" s="486">
        <v>0</v>
      </c>
      <c r="M356" s="486">
        <v>323235</v>
      </c>
      <c r="N356" s="486">
        <v>0</v>
      </c>
      <c r="O356" s="492">
        <v>0</v>
      </c>
      <c r="P356" s="536"/>
      <c r="Q356" s="293"/>
    </row>
    <row r="357" spans="1:17" s="13" customFormat="1" ht="12.75" customHeight="1" x14ac:dyDescent="0.25">
      <c r="A357" s="578" t="s">
        <v>606</v>
      </c>
      <c r="B357" s="586"/>
      <c r="C357" s="528" t="s">
        <v>951</v>
      </c>
      <c r="D357" s="515">
        <v>351600</v>
      </c>
      <c r="E357" s="507">
        <v>351600</v>
      </c>
      <c r="F357" s="507">
        <v>0</v>
      </c>
      <c r="G357" s="507">
        <v>351600</v>
      </c>
      <c r="H357" s="507">
        <v>0</v>
      </c>
      <c r="I357" s="529">
        <v>0</v>
      </c>
      <c r="J357" s="491">
        <v>323235</v>
      </c>
      <c r="K357" s="486">
        <v>323235</v>
      </c>
      <c r="L357" s="486">
        <v>0</v>
      </c>
      <c r="M357" s="486">
        <v>323235</v>
      </c>
      <c r="N357" s="486">
        <v>0</v>
      </c>
      <c r="O357" s="492">
        <v>0</v>
      </c>
      <c r="P357" s="536"/>
      <c r="Q357" s="293"/>
    </row>
    <row r="358" spans="1:17" s="13" customFormat="1" ht="12.75" customHeight="1" x14ac:dyDescent="0.25">
      <c r="A358" s="578" t="s">
        <v>952</v>
      </c>
      <c r="B358" s="586"/>
      <c r="C358" s="528" t="s">
        <v>953</v>
      </c>
      <c r="D358" s="515">
        <v>351600</v>
      </c>
      <c r="E358" s="507">
        <v>351600</v>
      </c>
      <c r="F358" s="507">
        <v>0</v>
      </c>
      <c r="G358" s="507">
        <v>351600</v>
      </c>
      <c r="H358" s="507">
        <v>0</v>
      </c>
      <c r="I358" s="529">
        <v>0</v>
      </c>
      <c r="J358" s="491">
        <v>323235</v>
      </c>
      <c r="K358" s="486">
        <v>323235</v>
      </c>
      <c r="L358" s="486">
        <v>0</v>
      </c>
      <c r="M358" s="486">
        <v>323235</v>
      </c>
      <c r="N358" s="486">
        <v>0</v>
      </c>
      <c r="O358" s="492">
        <v>0</v>
      </c>
      <c r="P358" s="536"/>
      <c r="Q358" s="293"/>
    </row>
    <row r="359" spans="1:17" s="13" customFormat="1" ht="12.75" customHeight="1" x14ac:dyDescent="0.25">
      <c r="A359" s="578" t="s">
        <v>536</v>
      </c>
      <c r="B359" s="586"/>
      <c r="C359" s="528" t="s">
        <v>954</v>
      </c>
      <c r="D359" s="515">
        <v>4517850</v>
      </c>
      <c r="E359" s="507">
        <v>4517850</v>
      </c>
      <c r="F359" s="507">
        <v>0</v>
      </c>
      <c r="G359" s="507">
        <v>1259900</v>
      </c>
      <c r="H359" s="507">
        <v>0</v>
      </c>
      <c r="I359" s="529">
        <v>3257950</v>
      </c>
      <c r="J359" s="491">
        <v>4396864.5999999996</v>
      </c>
      <c r="K359" s="486">
        <v>4396864.5999999996</v>
      </c>
      <c r="L359" s="486">
        <v>0</v>
      </c>
      <c r="M359" s="486">
        <v>1138914.6000000001</v>
      </c>
      <c r="N359" s="486">
        <v>0</v>
      </c>
      <c r="O359" s="492">
        <v>3257950</v>
      </c>
      <c r="P359" s="536"/>
      <c r="Q359" s="293"/>
    </row>
    <row r="360" spans="1:17" s="13" customFormat="1" ht="12.75" customHeight="1" x14ac:dyDescent="0.25">
      <c r="A360" s="578" t="s">
        <v>538</v>
      </c>
      <c r="B360" s="586"/>
      <c r="C360" s="528" t="s">
        <v>955</v>
      </c>
      <c r="D360" s="515">
        <v>4517850</v>
      </c>
      <c r="E360" s="507">
        <v>4517850</v>
      </c>
      <c r="F360" s="507">
        <v>0</v>
      </c>
      <c r="G360" s="507">
        <v>1259900</v>
      </c>
      <c r="H360" s="507">
        <v>0</v>
      </c>
      <c r="I360" s="529">
        <v>3257950</v>
      </c>
      <c r="J360" s="491">
        <v>4396864.5999999996</v>
      </c>
      <c r="K360" s="486">
        <v>4396864.5999999996</v>
      </c>
      <c r="L360" s="486">
        <v>0</v>
      </c>
      <c r="M360" s="486">
        <v>1138914.6000000001</v>
      </c>
      <c r="N360" s="486">
        <v>0</v>
      </c>
      <c r="O360" s="492">
        <v>3257950</v>
      </c>
      <c r="P360" s="536"/>
      <c r="Q360" s="293"/>
    </row>
    <row r="361" spans="1:17" s="13" customFormat="1" ht="12.75" customHeight="1" x14ac:dyDescent="0.25">
      <c r="A361" s="578" t="s">
        <v>620</v>
      </c>
      <c r="B361" s="586"/>
      <c r="C361" s="528" t="s">
        <v>1276</v>
      </c>
      <c r="D361" s="515">
        <v>2808000</v>
      </c>
      <c r="E361" s="507">
        <v>2808000</v>
      </c>
      <c r="F361" s="507">
        <v>0</v>
      </c>
      <c r="G361" s="507">
        <v>0</v>
      </c>
      <c r="H361" s="507">
        <v>0</v>
      </c>
      <c r="I361" s="529">
        <v>2808000</v>
      </c>
      <c r="J361" s="491">
        <v>2808000</v>
      </c>
      <c r="K361" s="486">
        <v>2808000</v>
      </c>
      <c r="L361" s="486">
        <v>0</v>
      </c>
      <c r="M361" s="486">
        <v>0</v>
      </c>
      <c r="N361" s="486">
        <v>0</v>
      </c>
      <c r="O361" s="492">
        <v>2808000</v>
      </c>
      <c r="P361" s="536"/>
      <c r="Q361" s="293"/>
    </row>
    <row r="362" spans="1:17" s="13" customFormat="1" ht="12.75" customHeight="1" x14ac:dyDescent="0.25">
      <c r="A362" s="578" t="s">
        <v>540</v>
      </c>
      <c r="B362" s="586"/>
      <c r="C362" s="528" t="s">
        <v>956</v>
      </c>
      <c r="D362" s="515">
        <v>1709850</v>
      </c>
      <c r="E362" s="507">
        <v>1709850</v>
      </c>
      <c r="F362" s="507">
        <v>0</v>
      </c>
      <c r="G362" s="507">
        <v>1259900</v>
      </c>
      <c r="H362" s="507">
        <v>0</v>
      </c>
      <c r="I362" s="529">
        <v>449950</v>
      </c>
      <c r="J362" s="491">
        <v>1588864.6</v>
      </c>
      <c r="K362" s="486">
        <v>1588864.6</v>
      </c>
      <c r="L362" s="486">
        <v>0</v>
      </c>
      <c r="M362" s="486">
        <v>1138914.6000000001</v>
      </c>
      <c r="N362" s="486">
        <v>0</v>
      </c>
      <c r="O362" s="492">
        <v>449950</v>
      </c>
      <c r="P362" s="536"/>
      <c r="Q362" s="293"/>
    </row>
    <row r="363" spans="1:17" s="13" customFormat="1" ht="12.75" customHeight="1" x14ac:dyDescent="0.25">
      <c r="A363" s="578" t="s">
        <v>624</v>
      </c>
      <c r="B363" s="586"/>
      <c r="C363" s="528" t="s">
        <v>957</v>
      </c>
      <c r="D363" s="515">
        <v>124000</v>
      </c>
      <c r="E363" s="507">
        <v>124000</v>
      </c>
      <c r="F363" s="507">
        <v>0</v>
      </c>
      <c r="G363" s="507">
        <v>124000</v>
      </c>
      <c r="H363" s="507">
        <v>0</v>
      </c>
      <c r="I363" s="529">
        <v>0</v>
      </c>
      <c r="J363" s="491">
        <v>124000</v>
      </c>
      <c r="K363" s="486">
        <v>124000</v>
      </c>
      <c r="L363" s="486">
        <v>0</v>
      </c>
      <c r="M363" s="486">
        <v>124000</v>
      </c>
      <c r="N363" s="486">
        <v>0</v>
      </c>
      <c r="O363" s="492">
        <v>0</v>
      </c>
      <c r="P363" s="536"/>
      <c r="Q363" s="293"/>
    </row>
    <row r="364" spans="1:17" s="13" customFormat="1" ht="12.75" customHeight="1" x14ac:dyDescent="0.25">
      <c r="A364" s="578" t="s">
        <v>958</v>
      </c>
      <c r="B364" s="586"/>
      <c r="C364" s="528" t="s">
        <v>959</v>
      </c>
      <c r="D364" s="515">
        <v>124000</v>
      </c>
      <c r="E364" s="507">
        <v>124000</v>
      </c>
      <c r="F364" s="507">
        <v>0</v>
      </c>
      <c r="G364" s="507">
        <v>124000</v>
      </c>
      <c r="H364" s="507">
        <v>0</v>
      </c>
      <c r="I364" s="529">
        <v>0</v>
      </c>
      <c r="J364" s="491">
        <v>124000</v>
      </c>
      <c r="K364" s="486">
        <v>124000</v>
      </c>
      <c r="L364" s="486">
        <v>0</v>
      </c>
      <c r="M364" s="486">
        <v>124000</v>
      </c>
      <c r="N364" s="486">
        <v>0</v>
      </c>
      <c r="O364" s="492">
        <v>0</v>
      </c>
      <c r="P364" s="536"/>
      <c r="Q364" s="293"/>
    </row>
    <row r="365" spans="1:17" s="13" customFormat="1" ht="12.75" customHeight="1" x14ac:dyDescent="0.25">
      <c r="A365" s="578" t="s">
        <v>730</v>
      </c>
      <c r="B365" s="586"/>
      <c r="C365" s="528" t="s">
        <v>960</v>
      </c>
      <c r="D365" s="515">
        <v>97530200</v>
      </c>
      <c r="E365" s="507">
        <v>97530200</v>
      </c>
      <c r="F365" s="507">
        <v>0</v>
      </c>
      <c r="G365" s="507">
        <v>97530200</v>
      </c>
      <c r="H365" s="507">
        <v>0</v>
      </c>
      <c r="I365" s="529">
        <v>0</v>
      </c>
      <c r="J365" s="491">
        <v>50124130.960000001</v>
      </c>
      <c r="K365" s="486">
        <v>50124130.960000001</v>
      </c>
      <c r="L365" s="486">
        <v>0</v>
      </c>
      <c r="M365" s="486">
        <v>50124130.960000001</v>
      </c>
      <c r="N365" s="486">
        <v>0</v>
      </c>
      <c r="O365" s="492">
        <v>0</v>
      </c>
      <c r="P365" s="536"/>
      <c r="Q365" s="293"/>
    </row>
    <row r="366" spans="1:17" s="13" customFormat="1" ht="12.75" customHeight="1" x14ac:dyDescent="0.25">
      <c r="A366" s="578" t="s">
        <v>732</v>
      </c>
      <c r="B366" s="586"/>
      <c r="C366" s="528" t="s">
        <v>961</v>
      </c>
      <c r="D366" s="515">
        <v>97530200</v>
      </c>
      <c r="E366" s="507">
        <v>97530200</v>
      </c>
      <c r="F366" s="507">
        <v>0</v>
      </c>
      <c r="G366" s="507">
        <v>97530200</v>
      </c>
      <c r="H366" s="507">
        <v>0</v>
      </c>
      <c r="I366" s="529">
        <v>0</v>
      </c>
      <c r="J366" s="491">
        <v>50124130.960000001</v>
      </c>
      <c r="K366" s="486">
        <v>50124130.960000001</v>
      </c>
      <c r="L366" s="486">
        <v>0</v>
      </c>
      <c r="M366" s="486">
        <v>50124130.960000001</v>
      </c>
      <c r="N366" s="486">
        <v>0</v>
      </c>
      <c r="O366" s="492">
        <v>0</v>
      </c>
      <c r="P366" s="536"/>
      <c r="Q366" s="293"/>
    </row>
    <row r="367" spans="1:17" s="13" customFormat="1" ht="12.75" customHeight="1" x14ac:dyDescent="0.25">
      <c r="A367" s="578" t="s">
        <v>734</v>
      </c>
      <c r="B367" s="586"/>
      <c r="C367" s="528" t="s">
        <v>963</v>
      </c>
      <c r="D367" s="515">
        <v>97530200</v>
      </c>
      <c r="E367" s="507">
        <v>97530200</v>
      </c>
      <c r="F367" s="507">
        <v>0</v>
      </c>
      <c r="G367" s="507">
        <v>97530200</v>
      </c>
      <c r="H367" s="507">
        <v>0</v>
      </c>
      <c r="I367" s="529">
        <v>0</v>
      </c>
      <c r="J367" s="491">
        <v>50124130.960000001</v>
      </c>
      <c r="K367" s="486">
        <v>50124130.960000001</v>
      </c>
      <c r="L367" s="486">
        <v>0</v>
      </c>
      <c r="M367" s="486">
        <v>50124130.960000001</v>
      </c>
      <c r="N367" s="486">
        <v>0</v>
      </c>
      <c r="O367" s="492">
        <v>0</v>
      </c>
      <c r="P367" s="536"/>
      <c r="Q367" s="293"/>
    </row>
    <row r="368" spans="1:17" s="13" customFormat="1" ht="12.75" customHeight="1" x14ac:dyDescent="0.25">
      <c r="A368" s="578" t="s">
        <v>561</v>
      </c>
      <c r="B368" s="586"/>
      <c r="C368" s="528" t="s">
        <v>1277</v>
      </c>
      <c r="D368" s="515">
        <v>0</v>
      </c>
      <c r="E368" s="507">
        <v>0</v>
      </c>
      <c r="F368" s="507">
        <v>2447500</v>
      </c>
      <c r="G368" s="507">
        <v>2447500</v>
      </c>
      <c r="H368" s="507">
        <v>0</v>
      </c>
      <c r="I368" s="529">
        <v>0</v>
      </c>
      <c r="J368" s="491">
        <v>0</v>
      </c>
      <c r="K368" s="486">
        <v>0</v>
      </c>
      <c r="L368" s="486">
        <v>2447500</v>
      </c>
      <c r="M368" s="486">
        <v>2447500</v>
      </c>
      <c r="N368" s="486">
        <v>0</v>
      </c>
      <c r="O368" s="492">
        <v>0</v>
      </c>
      <c r="P368" s="536"/>
      <c r="Q368" s="293"/>
    </row>
    <row r="369" spans="1:17" s="13" customFormat="1" ht="12.75" customHeight="1" x14ac:dyDescent="0.25">
      <c r="A369" s="578" t="s">
        <v>1278</v>
      </c>
      <c r="B369" s="586"/>
      <c r="C369" s="528" t="s">
        <v>1279</v>
      </c>
      <c r="D369" s="515">
        <v>0</v>
      </c>
      <c r="E369" s="507">
        <v>0</v>
      </c>
      <c r="F369" s="507">
        <v>2447500</v>
      </c>
      <c r="G369" s="507">
        <v>2447500</v>
      </c>
      <c r="H369" s="507">
        <v>0</v>
      </c>
      <c r="I369" s="529">
        <v>0</v>
      </c>
      <c r="J369" s="491">
        <v>0</v>
      </c>
      <c r="K369" s="486">
        <v>0</v>
      </c>
      <c r="L369" s="486">
        <v>2447500</v>
      </c>
      <c r="M369" s="486">
        <v>2447500</v>
      </c>
      <c r="N369" s="486">
        <v>0</v>
      </c>
      <c r="O369" s="492">
        <v>0</v>
      </c>
      <c r="P369" s="536"/>
      <c r="Q369" s="293"/>
    </row>
    <row r="370" spans="1:17" s="13" customFormat="1" ht="12.75" customHeight="1" x14ac:dyDescent="0.25">
      <c r="A370" s="578" t="s">
        <v>1280</v>
      </c>
      <c r="B370" s="586"/>
      <c r="C370" s="528" t="s">
        <v>1281</v>
      </c>
      <c r="D370" s="515">
        <v>0</v>
      </c>
      <c r="E370" s="507">
        <v>0</v>
      </c>
      <c r="F370" s="507">
        <v>2447500</v>
      </c>
      <c r="G370" s="507">
        <v>2447500</v>
      </c>
      <c r="H370" s="507">
        <v>0</v>
      </c>
      <c r="I370" s="529">
        <v>0</v>
      </c>
      <c r="J370" s="491">
        <v>0</v>
      </c>
      <c r="K370" s="486">
        <v>0</v>
      </c>
      <c r="L370" s="486">
        <v>2447500</v>
      </c>
      <c r="M370" s="486">
        <v>2447500</v>
      </c>
      <c r="N370" s="486">
        <v>0</v>
      </c>
      <c r="O370" s="492">
        <v>0</v>
      </c>
      <c r="P370" s="536"/>
      <c r="Q370" s="293"/>
    </row>
    <row r="371" spans="1:17" s="13" customFormat="1" ht="12.75" customHeight="1" x14ac:dyDescent="0.25">
      <c r="A371" s="578" t="s">
        <v>672</v>
      </c>
      <c r="B371" s="586"/>
      <c r="C371" s="528" t="s">
        <v>1282</v>
      </c>
      <c r="D371" s="515">
        <v>9755189.9399999995</v>
      </c>
      <c r="E371" s="507">
        <v>9755189.9399999995</v>
      </c>
      <c r="F371" s="507">
        <v>0</v>
      </c>
      <c r="G371" s="507">
        <v>9755189.9399999995</v>
      </c>
      <c r="H371" s="507">
        <v>0</v>
      </c>
      <c r="I371" s="529">
        <v>0</v>
      </c>
      <c r="J371" s="491">
        <v>9755189.9399999995</v>
      </c>
      <c r="K371" s="486">
        <v>9755189.9399999995</v>
      </c>
      <c r="L371" s="486">
        <v>0</v>
      </c>
      <c r="M371" s="486">
        <v>9755189.9399999995</v>
      </c>
      <c r="N371" s="486">
        <v>0</v>
      </c>
      <c r="O371" s="492">
        <v>0</v>
      </c>
      <c r="P371" s="536"/>
      <c r="Q371" s="293"/>
    </row>
    <row r="372" spans="1:17" s="13" customFormat="1" ht="12.75" customHeight="1" x14ac:dyDescent="0.25">
      <c r="A372" s="578" t="s">
        <v>766</v>
      </c>
      <c r="B372" s="586"/>
      <c r="C372" s="528" t="s">
        <v>1283</v>
      </c>
      <c r="D372" s="515">
        <v>9755189.9399999995</v>
      </c>
      <c r="E372" s="507">
        <v>9755189.9399999995</v>
      </c>
      <c r="F372" s="507">
        <v>0</v>
      </c>
      <c r="G372" s="507">
        <v>9755189.9399999995</v>
      </c>
      <c r="H372" s="507">
        <v>0</v>
      </c>
      <c r="I372" s="529">
        <v>0</v>
      </c>
      <c r="J372" s="491">
        <v>9755189.9399999995</v>
      </c>
      <c r="K372" s="486">
        <v>9755189.9399999995</v>
      </c>
      <c r="L372" s="486">
        <v>0</v>
      </c>
      <c r="M372" s="486">
        <v>9755189.9399999995</v>
      </c>
      <c r="N372" s="486">
        <v>0</v>
      </c>
      <c r="O372" s="492">
        <v>0</v>
      </c>
      <c r="P372" s="536"/>
      <c r="Q372" s="293"/>
    </row>
    <row r="373" spans="1:17" s="13" customFormat="1" ht="12.75" customHeight="1" x14ac:dyDescent="0.25">
      <c r="A373" s="578" t="s">
        <v>768</v>
      </c>
      <c r="B373" s="586"/>
      <c r="C373" s="528" t="s">
        <v>1284</v>
      </c>
      <c r="D373" s="515">
        <v>8103106.04</v>
      </c>
      <c r="E373" s="507">
        <v>8103106.04</v>
      </c>
      <c r="F373" s="507">
        <v>0</v>
      </c>
      <c r="G373" s="507">
        <v>8103106.04</v>
      </c>
      <c r="H373" s="507">
        <v>0</v>
      </c>
      <c r="I373" s="529">
        <v>0</v>
      </c>
      <c r="J373" s="491">
        <v>8103106.04</v>
      </c>
      <c r="K373" s="486">
        <v>8103106.04</v>
      </c>
      <c r="L373" s="486">
        <v>0</v>
      </c>
      <c r="M373" s="486">
        <v>8103106.04</v>
      </c>
      <c r="N373" s="486">
        <v>0</v>
      </c>
      <c r="O373" s="492">
        <v>0</v>
      </c>
      <c r="P373" s="536"/>
      <c r="Q373" s="293"/>
    </row>
    <row r="374" spans="1:17" s="13" customFormat="1" ht="12.75" customHeight="1" x14ac:dyDescent="0.25">
      <c r="A374" s="578" t="s">
        <v>770</v>
      </c>
      <c r="B374" s="586"/>
      <c r="C374" s="528" t="s">
        <v>1285</v>
      </c>
      <c r="D374" s="515">
        <v>1652083.9</v>
      </c>
      <c r="E374" s="507">
        <v>1652083.9</v>
      </c>
      <c r="F374" s="507">
        <v>0</v>
      </c>
      <c r="G374" s="507">
        <v>1652083.9</v>
      </c>
      <c r="H374" s="507">
        <v>0</v>
      </c>
      <c r="I374" s="529">
        <v>0</v>
      </c>
      <c r="J374" s="491">
        <v>1652083.9</v>
      </c>
      <c r="K374" s="486">
        <v>1652083.9</v>
      </c>
      <c r="L374" s="486">
        <v>0</v>
      </c>
      <c r="M374" s="486">
        <v>1652083.9</v>
      </c>
      <c r="N374" s="486">
        <v>0</v>
      </c>
      <c r="O374" s="492">
        <v>0</v>
      </c>
      <c r="P374" s="536"/>
      <c r="Q374" s="293"/>
    </row>
    <row r="375" spans="1:17" s="13" customFormat="1" ht="12.75" customHeight="1" x14ac:dyDescent="0.25">
      <c r="A375" s="578" t="s">
        <v>964</v>
      </c>
      <c r="B375" s="586"/>
      <c r="C375" s="528" t="s">
        <v>965</v>
      </c>
      <c r="D375" s="515">
        <v>200000</v>
      </c>
      <c r="E375" s="507">
        <v>200000</v>
      </c>
      <c r="F375" s="507">
        <v>0</v>
      </c>
      <c r="G375" s="507">
        <v>200000</v>
      </c>
      <c r="H375" s="507">
        <v>0</v>
      </c>
      <c r="I375" s="529">
        <v>0</v>
      </c>
      <c r="J375" s="491">
        <v>200000</v>
      </c>
      <c r="K375" s="486">
        <v>200000</v>
      </c>
      <c r="L375" s="486">
        <v>0</v>
      </c>
      <c r="M375" s="486">
        <v>200000</v>
      </c>
      <c r="N375" s="486">
        <v>0</v>
      </c>
      <c r="O375" s="492">
        <v>0</v>
      </c>
      <c r="P375" s="536"/>
      <c r="Q375" s="293"/>
    </row>
    <row r="376" spans="1:17" s="13" customFormat="1" ht="12.75" customHeight="1" x14ac:dyDescent="0.25">
      <c r="A376" s="578" t="s">
        <v>672</v>
      </c>
      <c r="B376" s="586"/>
      <c r="C376" s="528" t="s">
        <v>966</v>
      </c>
      <c r="D376" s="515">
        <v>200000</v>
      </c>
      <c r="E376" s="507">
        <v>200000</v>
      </c>
      <c r="F376" s="507">
        <v>0</v>
      </c>
      <c r="G376" s="507">
        <v>200000</v>
      </c>
      <c r="H376" s="507">
        <v>0</v>
      </c>
      <c r="I376" s="529">
        <v>0</v>
      </c>
      <c r="J376" s="491">
        <v>200000</v>
      </c>
      <c r="K376" s="486">
        <v>200000</v>
      </c>
      <c r="L376" s="486">
        <v>0</v>
      </c>
      <c r="M376" s="486">
        <v>200000</v>
      </c>
      <c r="N376" s="486">
        <v>0</v>
      </c>
      <c r="O376" s="492">
        <v>0</v>
      </c>
      <c r="P376" s="536"/>
      <c r="Q376" s="293"/>
    </row>
    <row r="377" spans="1:17" s="13" customFormat="1" ht="12.75" customHeight="1" x14ac:dyDescent="0.25">
      <c r="A377" s="578" t="s">
        <v>766</v>
      </c>
      <c r="B377" s="586"/>
      <c r="C377" s="528" t="s">
        <v>967</v>
      </c>
      <c r="D377" s="515">
        <v>200000</v>
      </c>
      <c r="E377" s="507">
        <v>200000</v>
      </c>
      <c r="F377" s="507">
        <v>0</v>
      </c>
      <c r="G377" s="507">
        <v>200000</v>
      </c>
      <c r="H377" s="507">
        <v>0</v>
      </c>
      <c r="I377" s="529">
        <v>0</v>
      </c>
      <c r="J377" s="491">
        <v>200000</v>
      </c>
      <c r="K377" s="486">
        <v>200000</v>
      </c>
      <c r="L377" s="486">
        <v>0</v>
      </c>
      <c r="M377" s="486">
        <v>200000</v>
      </c>
      <c r="N377" s="486">
        <v>0</v>
      </c>
      <c r="O377" s="492">
        <v>0</v>
      </c>
      <c r="P377" s="536"/>
      <c r="Q377" s="293"/>
    </row>
    <row r="378" spans="1:17" s="13" customFormat="1" ht="12.75" customHeight="1" x14ac:dyDescent="0.25">
      <c r="A378" s="578" t="s">
        <v>770</v>
      </c>
      <c r="B378" s="586"/>
      <c r="C378" s="528" t="s">
        <v>968</v>
      </c>
      <c r="D378" s="515">
        <v>200000</v>
      </c>
      <c r="E378" s="507">
        <v>200000</v>
      </c>
      <c r="F378" s="507">
        <v>0</v>
      </c>
      <c r="G378" s="507">
        <v>200000</v>
      </c>
      <c r="H378" s="507">
        <v>0</v>
      </c>
      <c r="I378" s="529">
        <v>0</v>
      </c>
      <c r="J378" s="491">
        <v>200000</v>
      </c>
      <c r="K378" s="486">
        <v>200000</v>
      </c>
      <c r="L378" s="486">
        <v>0</v>
      </c>
      <c r="M378" s="486">
        <v>200000</v>
      </c>
      <c r="N378" s="486">
        <v>0</v>
      </c>
      <c r="O378" s="492">
        <v>0</v>
      </c>
      <c r="P378" s="536"/>
      <c r="Q378" s="293"/>
    </row>
    <row r="379" spans="1:17" s="13" customFormat="1" ht="12.75" customHeight="1" x14ac:dyDescent="0.25">
      <c r="A379" s="578" t="s">
        <v>969</v>
      </c>
      <c r="B379" s="586"/>
      <c r="C379" s="528" t="s">
        <v>970</v>
      </c>
      <c r="D379" s="515">
        <v>83317910.060000002</v>
      </c>
      <c r="E379" s="507">
        <v>83317910.060000002</v>
      </c>
      <c r="F379" s="507">
        <v>0</v>
      </c>
      <c r="G379" s="507">
        <v>83317910.060000002</v>
      </c>
      <c r="H379" s="507">
        <v>0</v>
      </c>
      <c r="I379" s="529">
        <v>0</v>
      </c>
      <c r="J379" s="491">
        <v>82559510.060000002</v>
      </c>
      <c r="K379" s="486">
        <v>82559510.060000002</v>
      </c>
      <c r="L379" s="486">
        <v>0</v>
      </c>
      <c r="M379" s="486">
        <v>82559510.060000002</v>
      </c>
      <c r="N379" s="486">
        <v>0</v>
      </c>
      <c r="O379" s="492">
        <v>0</v>
      </c>
      <c r="P379" s="536"/>
      <c r="Q379" s="293"/>
    </row>
    <row r="380" spans="1:17" s="13" customFormat="1" ht="12.75" customHeight="1" x14ac:dyDescent="0.25">
      <c r="A380" s="578" t="s">
        <v>672</v>
      </c>
      <c r="B380" s="586"/>
      <c r="C380" s="528" t="s">
        <v>971</v>
      </c>
      <c r="D380" s="515">
        <v>83317910.060000002</v>
      </c>
      <c r="E380" s="507">
        <v>83317910.060000002</v>
      </c>
      <c r="F380" s="507">
        <v>0</v>
      </c>
      <c r="G380" s="507">
        <v>83317910.060000002</v>
      </c>
      <c r="H380" s="507">
        <v>0</v>
      </c>
      <c r="I380" s="529">
        <v>0</v>
      </c>
      <c r="J380" s="491">
        <v>82559510.060000002</v>
      </c>
      <c r="K380" s="486">
        <v>82559510.060000002</v>
      </c>
      <c r="L380" s="486">
        <v>0</v>
      </c>
      <c r="M380" s="486">
        <v>82559510.060000002</v>
      </c>
      <c r="N380" s="486">
        <v>0</v>
      </c>
      <c r="O380" s="492">
        <v>0</v>
      </c>
      <c r="P380" s="536"/>
      <c r="Q380" s="293"/>
    </row>
    <row r="381" spans="1:17" s="13" customFormat="1" ht="12.75" customHeight="1" x14ac:dyDescent="0.25">
      <c r="A381" s="578" t="s">
        <v>766</v>
      </c>
      <c r="B381" s="586"/>
      <c r="C381" s="528" t="s">
        <v>972</v>
      </c>
      <c r="D381" s="515">
        <v>83317910.060000002</v>
      </c>
      <c r="E381" s="507">
        <v>83317910.060000002</v>
      </c>
      <c r="F381" s="507">
        <v>0</v>
      </c>
      <c r="G381" s="507">
        <v>83317910.060000002</v>
      </c>
      <c r="H381" s="507">
        <v>0</v>
      </c>
      <c r="I381" s="529">
        <v>0</v>
      </c>
      <c r="J381" s="491">
        <v>82559510.060000002</v>
      </c>
      <c r="K381" s="486">
        <v>82559510.060000002</v>
      </c>
      <c r="L381" s="486">
        <v>0</v>
      </c>
      <c r="M381" s="486">
        <v>82559510.060000002</v>
      </c>
      <c r="N381" s="486">
        <v>0</v>
      </c>
      <c r="O381" s="492">
        <v>0</v>
      </c>
      <c r="P381" s="536"/>
      <c r="Q381" s="293"/>
    </row>
    <row r="382" spans="1:17" s="13" customFormat="1" ht="12.75" customHeight="1" x14ac:dyDescent="0.25">
      <c r="A382" s="578" t="s">
        <v>768</v>
      </c>
      <c r="B382" s="586"/>
      <c r="C382" s="528" t="s">
        <v>973</v>
      </c>
      <c r="D382" s="515">
        <v>74583647.659999996</v>
      </c>
      <c r="E382" s="507">
        <v>74583647.659999996</v>
      </c>
      <c r="F382" s="507">
        <v>0</v>
      </c>
      <c r="G382" s="507">
        <v>74583647.659999996</v>
      </c>
      <c r="H382" s="507">
        <v>0</v>
      </c>
      <c r="I382" s="529">
        <v>0</v>
      </c>
      <c r="J382" s="491">
        <v>73825247.659999996</v>
      </c>
      <c r="K382" s="486">
        <v>73825247.659999996</v>
      </c>
      <c r="L382" s="486">
        <v>0</v>
      </c>
      <c r="M382" s="486">
        <v>73825247.659999996</v>
      </c>
      <c r="N382" s="486">
        <v>0</v>
      </c>
      <c r="O382" s="492">
        <v>0</v>
      </c>
      <c r="P382" s="536"/>
      <c r="Q382" s="293"/>
    </row>
    <row r="383" spans="1:17" s="13" customFormat="1" ht="12.75" customHeight="1" x14ac:dyDescent="0.25">
      <c r="A383" s="578" t="s">
        <v>770</v>
      </c>
      <c r="B383" s="586"/>
      <c r="C383" s="528" t="s">
        <v>974</v>
      </c>
      <c r="D383" s="515">
        <v>8734262.4000000004</v>
      </c>
      <c r="E383" s="507">
        <v>8734262.4000000004</v>
      </c>
      <c r="F383" s="507">
        <v>0</v>
      </c>
      <c r="G383" s="507">
        <v>8734262.4000000004</v>
      </c>
      <c r="H383" s="507">
        <v>0</v>
      </c>
      <c r="I383" s="529">
        <v>0</v>
      </c>
      <c r="J383" s="491">
        <v>8734262.4000000004</v>
      </c>
      <c r="K383" s="486">
        <v>8734262.4000000004</v>
      </c>
      <c r="L383" s="486">
        <v>0</v>
      </c>
      <c r="M383" s="486">
        <v>8734262.4000000004</v>
      </c>
      <c r="N383" s="486">
        <v>0</v>
      </c>
      <c r="O383" s="492">
        <v>0</v>
      </c>
      <c r="P383" s="536"/>
      <c r="Q383" s="293"/>
    </row>
    <row r="384" spans="1:17" s="13" customFormat="1" ht="12.75" customHeight="1" x14ac:dyDescent="0.25">
      <c r="A384" s="578" t="s">
        <v>975</v>
      </c>
      <c r="B384" s="586"/>
      <c r="C384" s="528" t="s">
        <v>976</v>
      </c>
      <c r="D384" s="515">
        <v>2282700</v>
      </c>
      <c r="E384" s="507">
        <v>2282700</v>
      </c>
      <c r="F384" s="507">
        <v>0</v>
      </c>
      <c r="G384" s="507">
        <v>2282700</v>
      </c>
      <c r="H384" s="507">
        <v>0</v>
      </c>
      <c r="I384" s="529">
        <v>0</v>
      </c>
      <c r="J384" s="491">
        <v>2257953.4700000002</v>
      </c>
      <c r="K384" s="486">
        <v>2257953.4700000002</v>
      </c>
      <c r="L384" s="486">
        <v>0</v>
      </c>
      <c r="M384" s="486">
        <v>2257953.4700000002</v>
      </c>
      <c r="N384" s="486">
        <v>0</v>
      </c>
      <c r="O384" s="492">
        <v>0</v>
      </c>
      <c r="P384" s="536"/>
      <c r="Q384" s="293"/>
    </row>
    <row r="385" spans="1:17" s="13" customFormat="1" ht="12.75" customHeight="1" thickBot="1" x14ac:dyDescent="0.3">
      <c r="A385" s="578" t="s">
        <v>522</v>
      </c>
      <c r="B385" s="586"/>
      <c r="C385" s="528" t="s">
        <v>977</v>
      </c>
      <c r="D385" s="515">
        <v>1959700</v>
      </c>
      <c r="E385" s="507">
        <v>1959700</v>
      </c>
      <c r="F385" s="507">
        <v>0</v>
      </c>
      <c r="G385" s="507">
        <v>1959700</v>
      </c>
      <c r="H385" s="507">
        <v>0</v>
      </c>
      <c r="I385" s="529">
        <v>0</v>
      </c>
      <c r="J385" s="491">
        <v>1958652.77</v>
      </c>
      <c r="K385" s="486">
        <v>1958652.77</v>
      </c>
      <c r="L385" s="486">
        <v>0</v>
      </c>
      <c r="M385" s="486">
        <v>1958652.77</v>
      </c>
      <c r="N385" s="486">
        <v>0</v>
      </c>
      <c r="O385" s="492">
        <v>0</v>
      </c>
      <c r="P385" s="536"/>
      <c r="Q385" s="293"/>
    </row>
    <row r="386" spans="1:17" s="13" customFormat="1" ht="12.75" customHeight="1" thickBot="1" x14ac:dyDescent="0.3">
      <c r="A386" s="531" t="s">
        <v>524</v>
      </c>
      <c r="B386" s="587"/>
      <c r="C386" s="532" t="s">
        <v>978</v>
      </c>
      <c r="D386" s="517">
        <v>1959700</v>
      </c>
      <c r="E386" s="508">
        <v>1959700</v>
      </c>
      <c r="F386" s="508">
        <v>0</v>
      </c>
      <c r="G386" s="508">
        <v>1959700</v>
      </c>
      <c r="H386" s="508">
        <v>0</v>
      </c>
      <c r="I386" s="533">
        <v>0</v>
      </c>
      <c r="J386" s="493">
        <v>1958652.77</v>
      </c>
      <c r="K386" s="487">
        <v>1958652.77</v>
      </c>
      <c r="L386" s="487">
        <v>0</v>
      </c>
      <c r="M386" s="487">
        <v>1958652.77</v>
      </c>
      <c r="N386" s="487">
        <v>0</v>
      </c>
      <c r="O386" s="494">
        <v>0</v>
      </c>
      <c r="P386" s="536"/>
      <c r="Q386" s="293"/>
    </row>
    <row r="387" spans="1:17" s="13" customFormat="1" ht="12.75" customHeight="1" thickBot="1" x14ac:dyDescent="0.3">
      <c r="A387" s="580" t="s">
        <v>526</v>
      </c>
      <c r="B387" s="588"/>
      <c r="C387" s="534" t="s">
        <v>979</v>
      </c>
      <c r="D387" s="515">
        <v>1505400</v>
      </c>
      <c r="E387" s="507">
        <v>1505400</v>
      </c>
      <c r="F387" s="507">
        <v>0</v>
      </c>
      <c r="G387" s="507">
        <v>1505400</v>
      </c>
      <c r="H387" s="507">
        <v>0</v>
      </c>
      <c r="I387" s="529">
        <v>0</v>
      </c>
      <c r="J387" s="491">
        <v>1505341.88</v>
      </c>
      <c r="K387" s="486">
        <v>1505341.88</v>
      </c>
      <c r="L387" s="486">
        <v>0</v>
      </c>
      <c r="M387" s="486">
        <v>1505341.88</v>
      </c>
      <c r="N387" s="486">
        <v>0</v>
      </c>
      <c r="O387" s="492">
        <v>0</v>
      </c>
      <c r="P387" s="536"/>
      <c r="Q387" s="293"/>
    </row>
    <row r="388" spans="1:17" s="13" customFormat="1" ht="12.75" customHeight="1" x14ac:dyDescent="0.25">
      <c r="A388" s="531" t="s">
        <v>528</v>
      </c>
      <c r="B388" s="531"/>
      <c r="C388" s="535" t="s">
        <v>980</v>
      </c>
      <c r="D388" s="517">
        <v>454300</v>
      </c>
      <c r="E388" s="508">
        <v>454300</v>
      </c>
      <c r="F388" s="508">
        <v>0</v>
      </c>
      <c r="G388" s="508">
        <v>454300</v>
      </c>
      <c r="H388" s="508">
        <v>0</v>
      </c>
      <c r="I388" s="533">
        <v>0</v>
      </c>
      <c r="J388" s="493">
        <v>453310.89</v>
      </c>
      <c r="K388" s="487">
        <v>453310.89</v>
      </c>
      <c r="L388" s="487">
        <v>0</v>
      </c>
      <c r="M388" s="487">
        <v>453310.89</v>
      </c>
      <c r="N388" s="487">
        <v>0</v>
      </c>
      <c r="O388" s="494">
        <v>0</v>
      </c>
      <c r="P388" s="536"/>
      <c r="Q388" s="293"/>
    </row>
    <row r="389" spans="1:17" ht="14.25" customHeight="1" x14ac:dyDescent="0.25">
      <c r="A389" s="575" t="s">
        <v>536</v>
      </c>
      <c r="B389" s="558"/>
      <c r="C389" s="559" t="s">
        <v>981</v>
      </c>
      <c r="D389" s="560">
        <v>303700</v>
      </c>
      <c r="E389" s="561">
        <v>303700</v>
      </c>
      <c r="F389" s="561">
        <v>0</v>
      </c>
      <c r="G389" s="561">
        <v>303700</v>
      </c>
      <c r="H389" s="561">
        <v>0</v>
      </c>
      <c r="I389" s="562">
        <v>0</v>
      </c>
      <c r="J389" s="563">
        <v>280426.03000000003</v>
      </c>
      <c r="K389" s="564">
        <v>280426.03000000003</v>
      </c>
      <c r="L389" s="564">
        <v>0</v>
      </c>
      <c r="M389" s="564">
        <v>280426.03000000003</v>
      </c>
      <c r="N389" s="564">
        <v>0</v>
      </c>
      <c r="O389" s="565">
        <v>0</v>
      </c>
    </row>
    <row r="390" spans="1:17" ht="14.25" customHeight="1" x14ac:dyDescent="0.25">
      <c r="A390" s="575" t="s">
        <v>538</v>
      </c>
      <c r="B390" s="558"/>
      <c r="C390" s="559" t="s">
        <v>982</v>
      </c>
      <c r="D390" s="560">
        <v>303700</v>
      </c>
      <c r="E390" s="561">
        <v>303700</v>
      </c>
      <c r="F390" s="561">
        <v>0</v>
      </c>
      <c r="G390" s="561">
        <v>303700</v>
      </c>
      <c r="H390" s="561">
        <v>0</v>
      </c>
      <c r="I390" s="562">
        <v>0</v>
      </c>
      <c r="J390" s="563">
        <v>280426.03000000003</v>
      </c>
      <c r="K390" s="564">
        <v>280426.03000000003</v>
      </c>
      <c r="L390" s="564">
        <v>0</v>
      </c>
      <c r="M390" s="564">
        <v>280426.03000000003</v>
      </c>
      <c r="N390" s="564">
        <v>0</v>
      </c>
      <c r="O390" s="565">
        <v>0</v>
      </c>
    </row>
    <row r="391" spans="1:17" ht="14.25" customHeight="1" x14ac:dyDescent="0.25">
      <c r="A391" s="575" t="s">
        <v>540</v>
      </c>
      <c r="B391" s="558"/>
      <c r="C391" s="559" t="s">
        <v>983</v>
      </c>
      <c r="D391" s="560">
        <v>303700</v>
      </c>
      <c r="E391" s="561">
        <v>303700</v>
      </c>
      <c r="F391" s="561">
        <v>0</v>
      </c>
      <c r="G391" s="561">
        <v>303700</v>
      </c>
      <c r="H391" s="561">
        <v>0</v>
      </c>
      <c r="I391" s="562">
        <v>0</v>
      </c>
      <c r="J391" s="563">
        <v>280426.03000000003</v>
      </c>
      <c r="K391" s="564">
        <v>280426.03000000003</v>
      </c>
      <c r="L391" s="564">
        <v>0</v>
      </c>
      <c r="M391" s="564">
        <v>280426.03000000003</v>
      </c>
      <c r="N391" s="564">
        <v>0</v>
      </c>
      <c r="O391" s="565">
        <v>0</v>
      </c>
    </row>
    <row r="392" spans="1:17" ht="14.25" customHeight="1" x14ac:dyDescent="0.25">
      <c r="A392" s="575" t="s">
        <v>542</v>
      </c>
      <c r="B392" s="558"/>
      <c r="C392" s="559" t="s">
        <v>984</v>
      </c>
      <c r="D392" s="560">
        <v>19300</v>
      </c>
      <c r="E392" s="561">
        <v>19300</v>
      </c>
      <c r="F392" s="561">
        <v>0</v>
      </c>
      <c r="G392" s="561">
        <v>19300</v>
      </c>
      <c r="H392" s="561">
        <v>0</v>
      </c>
      <c r="I392" s="562">
        <v>0</v>
      </c>
      <c r="J392" s="563">
        <v>18874.669999999998</v>
      </c>
      <c r="K392" s="564">
        <v>18874.669999999998</v>
      </c>
      <c r="L392" s="564">
        <v>0</v>
      </c>
      <c r="M392" s="564">
        <v>18874.669999999998</v>
      </c>
      <c r="N392" s="564">
        <v>0</v>
      </c>
      <c r="O392" s="565">
        <v>0</v>
      </c>
    </row>
    <row r="393" spans="1:17" ht="14.25" customHeight="1" x14ac:dyDescent="0.25">
      <c r="A393" s="575" t="s">
        <v>544</v>
      </c>
      <c r="B393" s="558"/>
      <c r="C393" s="559" t="s">
        <v>985</v>
      </c>
      <c r="D393" s="560">
        <v>19300</v>
      </c>
      <c r="E393" s="561">
        <v>19300</v>
      </c>
      <c r="F393" s="561">
        <v>0</v>
      </c>
      <c r="G393" s="561">
        <v>19300</v>
      </c>
      <c r="H393" s="561">
        <v>0</v>
      </c>
      <c r="I393" s="562">
        <v>0</v>
      </c>
      <c r="J393" s="563">
        <v>18874.669999999998</v>
      </c>
      <c r="K393" s="564">
        <v>18874.669999999998</v>
      </c>
      <c r="L393" s="564">
        <v>0</v>
      </c>
      <c r="M393" s="564">
        <v>18874.669999999998</v>
      </c>
      <c r="N393" s="564">
        <v>0</v>
      </c>
      <c r="O393" s="565">
        <v>0</v>
      </c>
    </row>
    <row r="394" spans="1:17" ht="14.25" customHeight="1" x14ac:dyDescent="0.25">
      <c r="A394" s="575" t="s">
        <v>566</v>
      </c>
      <c r="B394" s="558"/>
      <c r="C394" s="559" t="s">
        <v>986</v>
      </c>
      <c r="D394" s="560">
        <v>17900</v>
      </c>
      <c r="E394" s="561">
        <v>17900</v>
      </c>
      <c r="F394" s="561">
        <v>0</v>
      </c>
      <c r="G394" s="561">
        <v>17900</v>
      </c>
      <c r="H394" s="561">
        <v>0</v>
      </c>
      <c r="I394" s="562">
        <v>0</v>
      </c>
      <c r="J394" s="563">
        <v>17673</v>
      </c>
      <c r="K394" s="564">
        <v>17673</v>
      </c>
      <c r="L394" s="564">
        <v>0</v>
      </c>
      <c r="M394" s="564">
        <v>17673</v>
      </c>
      <c r="N394" s="564">
        <v>0</v>
      </c>
      <c r="O394" s="565">
        <v>0</v>
      </c>
    </row>
    <row r="395" spans="1:17" ht="14.25" customHeight="1" x14ac:dyDescent="0.25">
      <c r="A395" s="575" t="s">
        <v>568</v>
      </c>
      <c r="B395" s="558"/>
      <c r="C395" s="559" t="s">
        <v>987</v>
      </c>
      <c r="D395" s="560">
        <v>1200</v>
      </c>
      <c r="E395" s="561">
        <v>1200</v>
      </c>
      <c r="F395" s="561">
        <v>0</v>
      </c>
      <c r="G395" s="561">
        <v>1200</v>
      </c>
      <c r="H395" s="561">
        <v>0</v>
      </c>
      <c r="I395" s="562">
        <v>0</v>
      </c>
      <c r="J395" s="563">
        <v>1175</v>
      </c>
      <c r="K395" s="564">
        <v>1175</v>
      </c>
      <c r="L395" s="564">
        <v>0</v>
      </c>
      <c r="M395" s="564">
        <v>1175</v>
      </c>
      <c r="N395" s="564">
        <v>0</v>
      </c>
      <c r="O395" s="565">
        <v>0</v>
      </c>
    </row>
    <row r="396" spans="1:17" ht="14.25" customHeight="1" x14ac:dyDescent="0.25">
      <c r="A396" s="575" t="s">
        <v>546</v>
      </c>
      <c r="B396" s="558"/>
      <c r="C396" s="559" t="s">
        <v>988</v>
      </c>
      <c r="D396" s="560">
        <v>200</v>
      </c>
      <c r="E396" s="561">
        <v>200</v>
      </c>
      <c r="F396" s="561">
        <v>0</v>
      </c>
      <c r="G396" s="561">
        <v>200</v>
      </c>
      <c r="H396" s="561">
        <v>0</v>
      </c>
      <c r="I396" s="562">
        <v>0</v>
      </c>
      <c r="J396" s="563">
        <v>26.67</v>
      </c>
      <c r="K396" s="564">
        <v>26.67</v>
      </c>
      <c r="L396" s="564">
        <v>0</v>
      </c>
      <c r="M396" s="564">
        <v>26.67</v>
      </c>
      <c r="N396" s="564">
        <v>0</v>
      </c>
      <c r="O396" s="565">
        <v>0</v>
      </c>
    </row>
    <row r="397" spans="1:17" ht="14.25" customHeight="1" x14ac:dyDescent="0.25">
      <c r="A397" s="575" t="s">
        <v>989</v>
      </c>
      <c r="B397" s="558"/>
      <c r="C397" s="559" t="s">
        <v>990</v>
      </c>
      <c r="D397" s="560">
        <v>665296.85</v>
      </c>
      <c r="E397" s="561">
        <v>665296.85</v>
      </c>
      <c r="F397" s="561">
        <v>17600</v>
      </c>
      <c r="G397" s="561">
        <v>0</v>
      </c>
      <c r="H397" s="561">
        <v>669000</v>
      </c>
      <c r="I397" s="562">
        <v>13896.85</v>
      </c>
      <c r="J397" s="563">
        <v>560986.32999999996</v>
      </c>
      <c r="K397" s="564">
        <v>560986.32999999996</v>
      </c>
      <c r="L397" s="564">
        <v>17707.259999999998</v>
      </c>
      <c r="M397" s="564">
        <v>0</v>
      </c>
      <c r="N397" s="564">
        <v>566641.13</v>
      </c>
      <c r="O397" s="565">
        <v>12052.46</v>
      </c>
    </row>
    <row r="398" spans="1:17" ht="14.25" customHeight="1" x14ac:dyDescent="0.25">
      <c r="A398" s="575" t="s">
        <v>991</v>
      </c>
      <c r="B398" s="558"/>
      <c r="C398" s="559" t="s">
        <v>992</v>
      </c>
      <c r="D398" s="560">
        <v>665296.85</v>
      </c>
      <c r="E398" s="561">
        <v>665296.85</v>
      </c>
      <c r="F398" s="561">
        <v>17600</v>
      </c>
      <c r="G398" s="561">
        <v>0</v>
      </c>
      <c r="H398" s="561">
        <v>669000</v>
      </c>
      <c r="I398" s="562">
        <v>13896.85</v>
      </c>
      <c r="J398" s="563">
        <v>560986.32999999996</v>
      </c>
      <c r="K398" s="564">
        <v>560986.32999999996</v>
      </c>
      <c r="L398" s="564">
        <v>17707.259999999998</v>
      </c>
      <c r="M398" s="564">
        <v>0</v>
      </c>
      <c r="N398" s="564">
        <v>566641.13</v>
      </c>
      <c r="O398" s="565">
        <v>12052.46</v>
      </c>
    </row>
    <row r="399" spans="1:17" ht="14.25" customHeight="1" x14ac:dyDescent="0.25">
      <c r="A399" s="575" t="s">
        <v>989</v>
      </c>
      <c r="B399" s="558"/>
      <c r="C399" s="559" t="s">
        <v>993</v>
      </c>
      <c r="D399" s="560">
        <v>665296.85</v>
      </c>
      <c r="E399" s="561">
        <v>665296.85</v>
      </c>
      <c r="F399" s="561">
        <v>17600</v>
      </c>
      <c r="G399" s="561">
        <v>0</v>
      </c>
      <c r="H399" s="561">
        <v>669000</v>
      </c>
      <c r="I399" s="562">
        <v>13896.85</v>
      </c>
      <c r="J399" s="563">
        <v>560986.32999999996</v>
      </c>
      <c r="K399" s="564">
        <v>560986.32999999996</v>
      </c>
      <c r="L399" s="564">
        <v>17707.259999999998</v>
      </c>
      <c r="M399" s="564">
        <v>0</v>
      </c>
      <c r="N399" s="564">
        <v>566641.13</v>
      </c>
      <c r="O399" s="565">
        <v>12052.46</v>
      </c>
    </row>
    <row r="400" spans="1:17" ht="14.25" customHeight="1" x14ac:dyDescent="0.25">
      <c r="A400" s="575" t="s">
        <v>994</v>
      </c>
      <c r="B400" s="558"/>
      <c r="C400" s="559" t="s">
        <v>995</v>
      </c>
      <c r="D400" s="560">
        <v>665296.85</v>
      </c>
      <c r="E400" s="561">
        <v>665296.85</v>
      </c>
      <c r="F400" s="561">
        <v>17600</v>
      </c>
      <c r="G400" s="561">
        <v>0</v>
      </c>
      <c r="H400" s="561">
        <v>669000</v>
      </c>
      <c r="I400" s="562">
        <v>13896.85</v>
      </c>
      <c r="J400" s="563">
        <v>560986.32999999996</v>
      </c>
      <c r="K400" s="564">
        <v>560986.32999999996</v>
      </c>
      <c r="L400" s="564">
        <v>17707.259999999998</v>
      </c>
      <c r="M400" s="564">
        <v>0</v>
      </c>
      <c r="N400" s="564">
        <v>566641.13</v>
      </c>
      <c r="O400" s="565">
        <v>12052.46</v>
      </c>
    </row>
    <row r="401" spans="1:15" ht="14.25" customHeight="1" x14ac:dyDescent="0.25">
      <c r="A401" s="575" t="s">
        <v>996</v>
      </c>
      <c r="B401" s="558"/>
      <c r="C401" s="559" t="s">
        <v>997</v>
      </c>
      <c r="D401" s="560">
        <v>0</v>
      </c>
      <c r="E401" s="561">
        <v>0</v>
      </c>
      <c r="F401" s="561">
        <v>28560200</v>
      </c>
      <c r="G401" s="561">
        <v>28560200</v>
      </c>
      <c r="H401" s="561">
        <v>0</v>
      </c>
      <c r="I401" s="562">
        <v>0</v>
      </c>
      <c r="J401" s="563">
        <v>0</v>
      </c>
      <c r="K401" s="564">
        <v>0</v>
      </c>
      <c r="L401" s="564">
        <v>28560200</v>
      </c>
      <c r="M401" s="564">
        <v>28560200</v>
      </c>
      <c r="N401" s="564">
        <v>0</v>
      </c>
      <c r="O401" s="565">
        <v>0</v>
      </c>
    </row>
    <row r="402" spans="1:15" ht="14.25" customHeight="1" x14ac:dyDescent="0.25">
      <c r="A402" s="575" t="s">
        <v>998</v>
      </c>
      <c r="B402" s="558"/>
      <c r="C402" s="559" t="s">
        <v>999</v>
      </c>
      <c r="D402" s="560">
        <v>0</v>
      </c>
      <c r="E402" s="561">
        <v>0</v>
      </c>
      <c r="F402" s="561">
        <v>7000000</v>
      </c>
      <c r="G402" s="561">
        <v>7000000</v>
      </c>
      <c r="H402" s="561">
        <v>0</v>
      </c>
      <c r="I402" s="562">
        <v>0</v>
      </c>
      <c r="J402" s="563">
        <v>0</v>
      </c>
      <c r="K402" s="564">
        <v>0</v>
      </c>
      <c r="L402" s="564">
        <v>7000000</v>
      </c>
      <c r="M402" s="564">
        <v>7000000</v>
      </c>
      <c r="N402" s="564">
        <v>0</v>
      </c>
      <c r="O402" s="565">
        <v>0</v>
      </c>
    </row>
    <row r="403" spans="1:15" ht="14.25" customHeight="1" x14ac:dyDescent="0.25">
      <c r="A403" s="575" t="s">
        <v>561</v>
      </c>
      <c r="B403" s="558"/>
      <c r="C403" s="559" t="s">
        <v>1000</v>
      </c>
      <c r="D403" s="560">
        <v>0</v>
      </c>
      <c r="E403" s="561">
        <v>0</v>
      </c>
      <c r="F403" s="561">
        <v>7000000</v>
      </c>
      <c r="G403" s="561">
        <v>7000000</v>
      </c>
      <c r="H403" s="561">
        <v>0</v>
      </c>
      <c r="I403" s="562">
        <v>0</v>
      </c>
      <c r="J403" s="563">
        <v>0</v>
      </c>
      <c r="K403" s="564">
        <v>0</v>
      </c>
      <c r="L403" s="564">
        <v>7000000</v>
      </c>
      <c r="M403" s="564">
        <v>7000000</v>
      </c>
      <c r="N403" s="564">
        <v>0</v>
      </c>
      <c r="O403" s="565">
        <v>0</v>
      </c>
    </row>
    <row r="404" spans="1:15" ht="14.25" customHeight="1" x14ac:dyDescent="0.25">
      <c r="A404" s="575" t="s">
        <v>1001</v>
      </c>
      <c r="B404" s="558"/>
      <c r="C404" s="559" t="s">
        <v>1002</v>
      </c>
      <c r="D404" s="560">
        <v>0</v>
      </c>
      <c r="E404" s="561">
        <v>0</v>
      </c>
      <c r="F404" s="561">
        <v>7000000</v>
      </c>
      <c r="G404" s="561">
        <v>7000000</v>
      </c>
      <c r="H404" s="561">
        <v>0</v>
      </c>
      <c r="I404" s="562">
        <v>0</v>
      </c>
      <c r="J404" s="563">
        <v>0</v>
      </c>
      <c r="K404" s="564">
        <v>0</v>
      </c>
      <c r="L404" s="564">
        <v>7000000</v>
      </c>
      <c r="M404" s="564">
        <v>7000000</v>
      </c>
      <c r="N404" s="564">
        <v>0</v>
      </c>
      <c r="O404" s="565">
        <v>0</v>
      </c>
    </row>
    <row r="405" spans="1:15" ht="14.25" customHeight="1" x14ac:dyDescent="0.25">
      <c r="A405" s="575" t="s">
        <v>328</v>
      </c>
      <c r="B405" s="558"/>
      <c r="C405" s="559" t="s">
        <v>1003</v>
      </c>
      <c r="D405" s="560">
        <v>0</v>
      </c>
      <c r="E405" s="561">
        <v>0</v>
      </c>
      <c r="F405" s="561">
        <v>7000000</v>
      </c>
      <c r="G405" s="561">
        <v>7000000</v>
      </c>
      <c r="H405" s="561">
        <v>0</v>
      </c>
      <c r="I405" s="562">
        <v>0</v>
      </c>
      <c r="J405" s="563">
        <v>0</v>
      </c>
      <c r="K405" s="564">
        <v>0</v>
      </c>
      <c r="L405" s="564">
        <v>7000000</v>
      </c>
      <c r="M405" s="564">
        <v>7000000</v>
      </c>
      <c r="N405" s="564">
        <v>0</v>
      </c>
      <c r="O405" s="565">
        <v>0</v>
      </c>
    </row>
    <row r="406" spans="1:15" ht="14.25" customHeight="1" x14ac:dyDescent="0.25">
      <c r="A406" s="575" t="s">
        <v>1286</v>
      </c>
      <c r="B406" s="558"/>
      <c r="C406" s="559" t="s">
        <v>1287</v>
      </c>
      <c r="D406" s="560">
        <v>0</v>
      </c>
      <c r="E406" s="561">
        <v>0</v>
      </c>
      <c r="F406" s="561">
        <v>21560200</v>
      </c>
      <c r="G406" s="561">
        <v>21560200</v>
      </c>
      <c r="H406" s="561">
        <v>0</v>
      </c>
      <c r="I406" s="562">
        <v>0</v>
      </c>
      <c r="J406" s="563">
        <v>0</v>
      </c>
      <c r="K406" s="564">
        <v>0</v>
      </c>
      <c r="L406" s="564">
        <v>21560200</v>
      </c>
      <c r="M406" s="564">
        <v>21560200</v>
      </c>
      <c r="N406" s="564">
        <v>0</v>
      </c>
      <c r="O406" s="565">
        <v>0</v>
      </c>
    </row>
    <row r="407" spans="1:15" ht="14.25" customHeight="1" x14ac:dyDescent="0.25">
      <c r="A407" s="575" t="s">
        <v>561</v>
      </c>
      <c r="B407" s="558"/>
      <c r="C407" s="559" t="s">
        <v>1288</v>
      </c>
      <c r="D407" s="560">
        <v>0</v>
      </c>
      <c r="E407" s="561">
        <v>0</v>
      </c>
      <c r="F407" s="561">
        <v>21560200</v>
      </c>
      <c r="G407" s="561">
        <v>21560200</v>
      </c>
      <c r="H407" s="561">
        <v>0</v>
      </c>
      <c r="I407" s="562">
        <v>0</v>
      </c>
      <c r="J407" s="563">
        <v>0</v>
      </c>
      <c r="K407" s="564">
        <v>0</v>
      </c>
      <c r="L407" s="564">
        <v>21560200</v>
      </c>
      <c r="M407" s="564">
        <v>21560200</v>
      </c>
      <c r="N407" s="564">
        <v>0</v>
      </c>
      <c r="O407" s="565">
        <v>0</v>
      </c>
    </row>
    <row r="408" spans="1:15" ht="14.25" customHeight="1" x14ac:dyDescent="0.25">
      <c r="A408" s="575" t="s">
        <v>422</v>
      </c>
      <c r="B408" s="558"/>
      <c r="C408" s="559" t="s">
        <v>1289</v>
      </c>
      <c r="D408" s="560">
        <v>0</v>
      </c>
      <c r="E408" s="561">
        <v>0</v>
      </c>
      <c r="F408" s="561">
        <v>21560200</v>
      </c>
      <c r="G408" s="561">
        <v>21560200</v>
      </c>
      <c r="H408" s="561">
        <v>0</v>
      </c>
      <c r="I408" s="562">
        <v>0</v>
      </c>
      <c r="J408" s="563">
        <v>0</v>
      </c>
      <c r="K408" s="564">
        <v>0</v>
      </c>
      <c r="L408" s="564">
        <v>21560200</v>
      </c>
      <c r="M408" s="564">
        <v>21560200</v>
      </c>
      <c r="N408" s="564">
        <v>0</v>
      </c>
      <c r="O408" s="565">
        <v>0</v>
      </c>
    </row>
    <row r="409" spans="1:15" ht="14.25" customHeight="1" x14ac:dyDescent="0.25">
      <c r="A409" s="575"/>
      <c r="B409" s="558"/>
      <c r="C409" s="559"/>
      <c r="D409" s="560"/>
      <c r="E409" s="561"/>
      <c r="F409" s="561"/>
      <c r="G409" s="561"/>
      <c r="H409" s="561"/>
      <c r="I409" s="562"/>
      <c r="J409" s="563"/>
      <c r="K409" s="564"/>
      <c r="L409" s="564"/>
      <c r="M409" s="564"/>
      <c r="N409" s="564"/>
      <c r="O409" s="565"/>
    </row>
    <row r="410" spans="1:15" ht="14.25" customHeight="1" x14ac:dyDescent="0.25">
      <c r="A410" s="575" t="s">
        <v>1004</v>
      </c>
      <c r="B410" s="558" t="s">
        <v>1005</v>
      </c>
      <c r="C410" s="559" t="s">
        <v>517</v>
      </c>
      <c r="D410" s="560">
        <v>-171457454.63999999</v>
      </c>
      <c r="E410" s="561">
        <v>-171457454.63999999</v>
      </c>
      <c r="F410" s="561">
        <v>0</v>
      </c>
      <c r="G410" s="561">
        <v>-122330422.77</v>
      </c>
      <c r="H410" s="561">
        <v>-21247705.190000001</v>
      </c>
      <c r="I410" s="562">
        <v>-27879326.68</v>
      </c>
      <c r="J410" s="563">
        <v>49741649.210000001</v>
      </c>
      <c r="K410" s="564">
        <v>49741649.210000001</v>
      </c>
      <c r="L410" s="564">
        <v>0</v>
      </c>
      <c r="M410" s="564">
        <v>48125986.329999998</v>
      </c>
      <c r="N410" s="564">
        <v>-300105.21999999997</v>
      </c>
      <c r="O410" s="565">
        <v>1915768.1</v>
      </c>
    </row>
    <row r="411" spans="1:15" ht="14.25" customHeight="1" x14ac:dyDescent="0.25">
      <c r="A411" s="575"/>
      <c r="B411" s="558"/>
      <c r="C411" s="559"/>
      <c r="D411" s="560"/>
      <c r="E411" s="561"/>
      <c r="F411" s="561"/>
      <c r="G411" s="561"/>
      <c r="H411" s="561"/>
      <c r="I411" s="562"/>
      <c r="J411" s="563"/>
      <c r="K411" s="564"/>
      <c r="L411" s="564"/>
      <c r="M411" s="564"/>
      <c r="N411" s="564"/>
      <c r="O411" s="565"/>
    </row>
    <row r="412" spans="1:15" ht="14.25" customHeight="1" x14ac:dyDescent="0.25">
      <c r="A412" s="575"/>
      <c r="B412" s="558"/>
      <c r="C412" s="559"/>
      <c r="D412" s="560"/>
      <c r="E412" s="561"/>
      <c r="F412" s="561"/>
      <c r="G412" s="561"/>
      <c r="H412" s="561"/>
      <c r="I412" s="562"/>
      <c r="J412" s="563"/>
      <c r="K412" s="564"/>
      <c r="L412" s="564"/>
      <c r="M412" s="564"/>
      <c r="N412" s="564"/>
      <c r="O412" s="565"/>
    </row>
    <row r="413" spans="1:15" ht="14.25" customHeight="1" x14ac:dyDescent="0.25">
      <c r="A413" s="575"/>
      <c r="B413" s="558"/>
      <c r="C413" s="559"/>
      <c r="D413" s="560"/>
      <c r="E413" s="561"/>
      <c r="F413" s="561"/>
      <c r="G413" s="561"/>
      <c r="H413" s="561"/>
      <c r="I413" s="562"/>
      <c r="J413" s="563"/>
      <c r="K413" s="564"/>
      <c r="L413" s="564"/>
      <c r="M413" s="564"/>
      <c r="N413" s="564"/>
      <c r="O413" s="565"/>
    </row>
    <row r="414" spans="1:15" ht="14.25" customHeight="1" x14ac:dyDescent="0.25">
      <c r="A414" s="575"/>
      <c r="B414" s="558"/>
      <c r="C414" s="559"/>
      <c r="D414" s="560"/>
      <c r="E414" s="561"/>
      <c r="F414" s="561"/>
      <c r="G414" s="561"/>
      <c r="H414" s="561"/>
      <c r="I414" s="562"/>
      <c r="J414" s="563"/>
      <c r="K414" s="564"/>
      <c r="L414" s="564"/>
      <c r="M414" s="564"/>
      <c r="N414" s="564"/>
      <c r="O414" s="565"/>
    </row>
    <row r="415" spans="1:15" ht="14.25" customHeight="1" x14ac:dyDescent="0.25">
      <c r="A415" s="575"/>
      <c r="B415" s="558"/>
      <c r="C415" s="559"/>
      <c r="D415" s="560"/>
      <c r="E415" s="561"/>
      <c r="F415" s="561"/>
      <c r="G415" s="561"/>
      <c r="H415" s="561"/>
      <c r="I415" s="562"/>
      <c r="J415" s="563"/>
      <c r="K415" s="564"/>
      <c r="L415" s="564"/>
      <c r="M415" s="564"/>
      <c r="N415" s="564"/>
      <c r="O415" s="565"/>
    </row>
    <row r="416" spans="1:15" ht="14.25" customHeight="1" x14ac:dyDescent="0.25">
      <c r="A416" s="575"/>
      <c r="B416" s="558"/>
      <c r="C416" s="559"/>
      <c r="D416" s="560"/>
      <c r="E416" s="561"/>
      <c r="F416" s="561"/>
      <c r="G416" s="561"/>
      <c r="H416" s="561"/>
      <c r="I416" s="562"/>
      <c r="J416" s="563"/>
      <c r="K416" s="564"/>
      <c r="L416" s="564"/>
      <c r="M416" s="564"/>
      <c r="N416" s="564"/>
      <c r="O416" s="565"/>
    </row>
    <row r="417" spans="1:15" ht="14.25" customHeight="1" x14ac:dyDescent="0.25">
      <c r="A417" s="575"/>
      <c r="B417" s="558"/>
      <c r="C417" s="559"/>
      <c r="D417" s="560"/>
      <c r="E417" s="561"/>
      <c r="F417" s="561"/>
      <c r="G417" s="561"/>
      <c r="H417" s="561"/>
      <c r="I417" s="562"/>
      <c r="J417" s="563"/>
      <c r="K417" s="564"/>
      <c r="L417" s="564"/>
      <c r="M417" s="564"/>
      <c r="N417" s="564"/>
      <c r="O417" s="565"/>
    </row>
    <row r="418" spans="1:15" ht="14.25" customHeight="1" x14ac:dyDescent="0.25">
      <c r="A418" s="575"/>
      <c r="B418" s="558"/>
      <c r="C418" s="559"/>
      <c r="D418" s="560"/>
      <c r="E418" s="561"/>
      <c r="F418" s="561"/>
      <c r="G418" s="561"/>
      <c r="H418" s="561"/>
      <c r="I418" s="562"/>
      <c r="J418" s="563"/>
      <c r="K418" s="564"/>
      <c r="L418" s="564"/>
      <c r="M418" s="564"/>
      <c r="N418" s="564"/>
      <c r="O418" s="565"/>
    </row>
    <row r="419" spans="1:15" ht="14.25" customHeight="1" x14ac:dyDescent="0.25">
      <c r="A419" s="575"/>
      <c r="B419" s="558"/>
      <c r="C419" s="559"/>
      <c r="D419" s="560"/>
      <c r="E419" s="561"/>
      <c r="F419" s="561"/>
      <c r="G419" s="561"/>
      <c r="H419" s="561"/>
      <c r="I419" s="562"/>
      <c r="J419" s="563"/>
      <c r="K419" s="564"/>
      <c r="L419" s="564"/>
      <c r="M419" s="564"/>
      <c r="N419" s="564"/>
      <c r="O419" s="565"/>
    </row>
    <row r="420" spans="1:15" ht="14.25" customHeight="1" x14ac:dyDescent="0.25">
      <c r="A420" s="575"/>
      <c r="B420" s="558"/>
      <c r="C420" s="559"/>
      <c r="D420" s="560"/>
      <c r="E420" s="561"/>
      <c r="F420" s="561"/>
      <c r="G420" s="561"/>
      <c r="H420" s="561"/>
      <c r="I420" s="562"/>
      <c r="J420" s="563"/>
      <c r="K420" s="564"/>
      <c r="L420" s="564"/>
      <c r="M420" s="564"/>
      <c r="N420" s="564"/>
      <c r="O420" s="565"/>
    </row>
    <row r="421" spans="1:15" ht="14.25" customHeight="1" x14ac:dyDescent="0.25">
      <c r="A421" s="575"/>
      <c r="B421" s="558"/>
      <c r="C421" s="559"/>
      <c r="D421" s="560"/>
      <c r="E421" s="561"/>
      <c r="F421" s="561"/>
      <c r="G421" s="561"/>
      <c r="H421" s="561"/>
      <c r="I421" s="562"/>
      <c r="J421" s="563"/>
      <c r="K421" s="564"/>
      <c r="L421" s="564"/>
      <c r="M421" s="564"/>
      <c r="N421" s="564"/>
      <c r="O421" s="565"/>
    </row>
    <row r="422" spans="1:15" ht="14.25" customHeight="1" x14ac:dyDescent="0.25">
      <c r="A422" s="575"/>
      <c r="B422" s="558"/>
      <c r="C422" s="559"/>
      <c r="D422" s="560"/>
      <c r="E422" s="561"/>
      <c r="F422" s="561"/>
      <c r="G422" s="561"/>
      <c r="H422" s="561"/>
      <c r="I422" s="562"/>
      <c r="J422" s="563"/>
      <c r="K422" s="564"/>
      <c r="L422" s="564"/>
      <c r="M422" s="564"/>
      <c r="N422" s="564"/>
      <c r="O422" s="565"/>
    </row>
    <row r="423" spans="1:15" ht="14.25" customHeight="1" x14ac:dyDescent="0.25">
      <c r="A423" s="575"/>
      <c r="B423" s="558"/>
      <c r="C423" s="559"/>
      <c r="D423" s="560"/>
      <c r="E423" s="561"/>
      <c r="F423" s="561"/>
      <c r="G423" s="561"/>
      <c r="H423" s="561"/>
      <c r="I423" s="562"/>
      <c r="J423" s="563"/>
      <c r="K423" s="564"/>
      <c r="L423" s="564"/>
      <c r="M423" s="564"/>
      <c r="N423" s="564"/>
      <c r="O423" s="565"/>
    </row>
    <row r="424" spans="1:15" ht="14.25" customHeight="1" x14ac:dyDescent="0.25">
      <c r="A424" s="575"/>
      <c r="B424" s="558"/>
      <c r="C424" s="559"/>
      <c r="D424" s="560"/>
      <c r="E424" s="561"/>
      <c r="F424" s="561"/>
      <c r="G424" s="561"/>
      <c r="H424" s="561"/>
      <c r="I424" s="562"/>
      <c r="J424" s="563"/>
      <c r="K424" s="564"/>
      <c r="L424" s="564"/>
      <c r="M424" s="564"/>
      <c r="N424" s="564"/>
      <c r="O424" s="565"/>
    </row>
    <row r="425" spans="1:15" ht="14.25" customHeight="1" x14ac:dyDescent="0.25">
      <c r="A425" s="575"/>
      <c r="B425" s="558"/>
      <c r="C425" s="559"/>
      <c r="D425" s="560"/>
      <c r="E425" s="561"/>
      <c r="F425" s="561"/>
      <c r="G425" s="561"/>
      <c r="H425" s="561"/>
      <c r="I425" s="562"/>
      <c r="J425" s="563"/>
      <c r="K425" s="564"/>
      <c r="L425" s="564"/>
      <c r="M425" s="564"/>
      <c r="N425" s="564"/>
      <c r="O425" s="565"/>
    </row>
    <row r="426" spans="1:15" ht="14.25" customHeight="1" x14ac:dyDescent="0.25">
      <c r="A426" s="575"/>
      <c r="B426" s="558"/>
      <c r="C426" s="559"/>
      <c r="D426" s="560"/>
      <c r="E426" s="561"/>
      <c r="F426" s="561"/>
      <c r="G426" s="561"/>
      <c r="H426" s="561"/>
      <c r="I426" s="562"/>
      <c r="J426" s="563"/>
      <c r="K426" s="564"/>
      <c r="L426" s="564"/>
      <c r="M426" s="564"/>
      <c r="N426" s="564"/>
      <c r="O426" s="565"/>
    </row>
    <row r="427" spans="1:15" ht="14.25" customHeight="1" x14ac:dyDescent="0.25">
      <c r="A427" s="575"/>
      <c r="B427" s="558"/>
      <c r="C427" s="559"/>
      <c r="D427" s="560"/>
      <c r="E427" s="561"/>
      <c r="F427" s="561"/>
      <c r="G427" s="561"/>
      <c r="H427" s="561"/>
      <c r="I427" s="562"/>
      <c r="J427" s="563"/>
      <c r="K427" s="564"/>
      <c r="L427" s="564"/>
      <c r="M427" s="564"/>
      <c r="N427" s="564"/>
      <c r="O427" s="565"/>
    </row>
    <row r="428" spans="1:15" ht="14.25" customHeight="1" x14ac:dyDescent="0.25">
      <c r="A428" s="575"/>
      <c r="B428" s="558"/>
      <c r="C428" s="559"/>
      <c r="D428" s="560"/>
      <c r="E428" s="561"/>
      <c r="F428" s="561"/>
      <c r="G428" s="561"/>
      <c r="H428" s="561"/>
      <c r="I428" s="562"/>
      <c r="J428" s="563"/>
      <c r="K428" s="564"/>
      <c r="L428" s="564"/>
      <c r="M428" s="564"/>
      <c r="N428" s="564"/>
      <c r="O428" s="565"/>
    </row>
    <row r="429" spans="1:15" ht="14.25" customHeight="1" thickBot="1" x14ac:dyDescent="0.3">
      <c r="A429" s="576"/>
      <c r="B429" s="566"/>
      <c r="C429" s="567"/>
      <c r="D429" s="568"/>
      <c r="E429" s="569"/>
      <c r="F429" s="569"/>
      <c r="G429" s="569"/>
      <c r="H429" s="569"/>
      <c r="I429" s="570"/>
      <c r="J429" s="571"/>
      <c r="K429" s="572"/>
      <c r="L429" s="572"/>
      <c r="M429" s="572"/>
      <c r="N429" s="572"/>
      <c r="O429" s="573"/>
    </row>
  </sheetData>
  <autoFilter ref="A6:O408" xr:uid="{0FC136CE-BC3A-4BE2-9F43-E9A7DFC754AC}"/>
  <pageMargins left="0.7" right="0.7" top="0.75" bottom="0.75" header="0.3" footer="0.3"/>
  <pageSetup paperSize="9" scale="59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08C3D8-4303-4485-9674-10D854E2C0AC}">
  <sheetPr>
    <tabColor theme="5" tint="-0.249977111117893"/>
  </sheetPr>
  <dimension ref="A1:X55"/>
  <sheetViews>
    <sheetView zoomScale="80" zoomScaleNormal="80" workbookViewId="0">
      <selection activeCell="D16" sqref="D16:D21"/>
    </sheetView>
  </sheetViews>
  <sheetFormatPr defaultRowHeight="15" x14ac:dyDescent="0.25"/>
  <cols>
    <col min="1" max="1" width="30.140625" style="93" customWidth="1"/>
    <col min="2" max="2" width="7.42578125" style="93" customWidth="1"/>
    <col min="3" max="3" width="24.42578125" style="93" customWidth="1"/>
    <col min="4" max="15" width="14.28515625" style="93" customWidth="1"/>
    <col min="16" max="24" width="9.140625" style="12"/>
  </cols>
  <sheetData>
    <row r="1" spans="1:15" ht="15" customHeight="1" x14ac:dyDescent="0.25">
      <c r="A1" s="238" t="s">
        <v>1095</v>
      </c>
      <c r="B1" s="236"/>
      <c r="C1" s="236"/>
      <c r="D1" s="236"/>
      <c r="E1" s="236"/>
      <c r="F1" s="236"/>
      <c r="G1" s="236"/>
      <c r="H1" s="236"/>
      <c r="I1" s="236"/>
      <c r="J1" s="236"/>
      <c r="K1" s="236"/>
      <c r="L1" s="236"/>
      <c r="M1" s="236"/>
      <c r="N1" s="236"/>
      <c r="O1" s="236"/>
    </row>
    <row r="2" spans="1:15" x14ac:dyDescent="0.25">
      <c r="A2" s="239"/>
      <c r="B2" s="239"/>
      <c r="C2" s="239"/>
      <c r="D2" s="239"/>
      <c r="E2" s="239"/>
      <c r="F2" s="239"/>
      <c r="G2" s="239"/>
      <c r="H2" s="239"/>
      <c r="I2" s="239"/>
      <c r="J2" s="239"/>
      <c r="K2" s="239"/>
      <c r="L2" s="239"/>
      <c r="M2" s="239"/>
      <c r="N2" s="239"/>
      <c r="O2" s="239"/>
    </row>
    <row r="3" spans="1:15" ht="15" customHeight="1" x14ac:dyDescent="0.25">
      <c r="A3" s="263" t="s">
        <v>20</v>
      </c>
      <c r="B3" s="263" t="s">
        <v>21</v>
      </c>
      <c r="C3" s="263" t="s">
        <v>1094</v>
      </c>
      <c r="D3" s="264" t="s">
        <v>23</v>
      </c>
      <c r="E3" s="265"/>
      <c r="F3" s="265"/>
      <c r="G3" s="265"/>
      <c r="H3" s="265"/>
      <c r="I3" s="266"/>
      <c r="J3" s="267" t="s">
        <v>24</v>
      </c>
      <c r="K3" s="268"/>
      <c r="L3" s="268"/>
      <c r="M3" s="268"/>
      <c r="N3" s="268"/>
      <c r="O3" s="269"/>
    </row>
    <row r="4" spans="1:15" ht="90" customHeight="1" x14ac:dyDescent="0.25">
      <c r="A4" s="270"/>
      <c r="B4" s="270"/>
      <c r="C4" s="270"/>
      <c r="D4" s="271" t="s">
        <v>25</v>
      </c>
      <c r="E4" s="271" t="s">
        <v>26</v>
      </c>
      <c r="F4" s="271" t="s">
        <v>27</v>
      </c>
      <c r="G4" s="271" t="s">
        <v>28</v>
      </c>
      <c r="H4" s="271" t="s">
        <v>29</v>
      </c>
      <c r="I4" s="271" t="s">
        <v>30</v>
      </c>
      <c r="J4" s="272" t="s">
        <v>25</v>
      </c>
      <c r="K4" s="272" t="s">
        <v>26</v>
      </c>
      <c r="L4" s="272" t="s">
        <v>27</v>
      </c>
      <c r="M4" s="272" t="s">
        <v>28</v>
      </c>
      <c r="N4" s="272" t="s">
        <v>29</v>
      </c>
      <c r="O4" s="272" t="s">
        <v>30</v>
      </c>
    </row>
    <row r="5" spans="1:15" ht="15.75" thickBot="1" x14ac:dyDescent="0.3">
      <c r="A5" s="273" t="s">
        <v>31</v>
      </c>
      <c r="B5" s="274" t="s">
        <v>32</v>
      </c>
      <c r="C5" s="274" t="s">
        <v>33</v>
      </c>
      <c r="D5" s="275" t="s">
        <v>34</v>
      </c>
      <c r="E5" s="275" t="s">
        <v>35</v>
      </c>
      <c r="F5" s="275" t="s">
        <v>36</v>
      </c>
      <c r="G5" s="275" t="s">
        <v>37</v>
      </c>
      <c r="H5" s="275" t="s">
        <v>38</v>
      </c>
      <c r="I5" s="275" t="s">
        <v>39</v>
      </c>
      <c r="J5" s="276" t="s">
        <v>40</v>
      </c>
      <c r="K5" s="276" t="s">
        <v>41</v>
      </c>
      <c r="L5" s="276" t="s">
        <v>42</v>
      </c>
      <c r="M5" s="276" t="s">
        <v>43</v>
      </c>
      <c r="N5" s="276" t="s">
        <v>44</v>
      </c>
      <c r="O5" s="276" t="s">
        <v>45</v>
      </c>
    </row>
    <row r="6" spans="1:15" s="13" customFormat="1" ht="13.5" customHeight="1" x14ac:dyDescent="0.25">
      <c r="A6" s="254" t="s">
        <v>1093</v>
      </c>
      <c r="B6" s="255" t="s">
        <v>1092</v>
      </c>
      <c r="C6" s="256" t="s">
        <v>517</v>
      </c>
      <c r="D6" s="277">
        <v>209029012.88999999</v>
      </c>
      <c r="E6" s="277">
        <v>209029012.88999999</v>
      </c>
      <c r="F6" s="277">
        <v>0</v>
      </c>
      <c r="G6" s="277">
        <v>168477318.13999999</v>
      </c>
      <c r="H6" s="277">
        <v>8647599.9700000007</v>
      </c>
      <c r="I6" s="277">
        <v>31904094.780000001</v>
      </c>
      <c r="J6" s="278">
        <v>-99908894.239999995</v>
      </c>
      <c r="K6" s="278">
        <v>-99908894.239999995</v>
      </c>
      <c r="L6" s="278">
        <v>0</v>
      </c>
      <c r="M6" s="278">
        <v>-88378021</v>
      </c>
      <c r="N6" s="278">
        <v>-13756692.48</v>
      </c>
      <c r="O6" s="278">
        <v>2225819.2400000002</v>
      </c>
    </row>
    <row r="7" spans="1:15" s="13" customFormat="1" ht="13.5" customHeight="1" x14ac:dyDescent="0.25">
      <c r="A7" s="257" t="s">
        <v>48</v>
      </c>
      <c r="B7" s="258"/>
      <c r="C7" s="259"/>
      <c r="D7" s="279"/>
      <c r="E7" s="279"/>
      <c r="F7" s="279"/>
      <c r="G7" s="279"/>
      <c r="H7" s="279"/>
      <c r="I7" s="279"/>
      <c r="J7" s="280"/>
      <c r="K7" s="280"/>
      <c r="L7" s="280"/>
      <c r="M7" s="280"/>
      <c r="N7" s="280"/>
      <c r="O7" s="280"/>
    </row>
    <row r="8" spans="1:15" s="13" customFormat="1" ht="13.5" customHeight="1" x14ac:dyDescent="0.25">
      <c r="A8" s="254" t="s">
        <v>1091</v>
      </c>
      <c r="B8" s="255" t="s">
        <v>1090</v>
      </c>
      <c r="C8" s="256" t="s">
        <v>517</v>
      </c>
      <c r="D8" s="277">
        <v>-9000000</v>
      </c>
      <c r="E8" s="277">
        <v>-9000000</v>
      </c>
      <c r="F8" s="277">
        <v>0</v>
      </c>
      <c r="G8" s="277">
        <v>-4809000</v>
      </c>
      <c r="H8" s="277">
        <v>-9300000</v>
      </c>
      <c r="I8" s="277">
        <v>5109000</v>
      </c>
      <c r="J8" s="278">
        <v>-9000000</v>
      </c>
      <c r="K8" s="278">
        <v>-9000000</v>
      </c>
      <c r="L8" s="278">
        <v>0</v>
      </c>
      <c r="M8" s="278">
        <v>-4809000</v>
      </c>
      <c r="N8" s="278">
        <v>-9300000</v>
      </c>
      <c r="O8" s="278">
        <v>5109000</v>
      </c>
    </row>
    <row r="9" spans="1:15" s="13" customFormat="1" ht="13.5" customHeight="1" x14ac:dyDescent="0.25">
      <c r="A9" s="257" t="s">
        <v>1052</v>
      </c>
      <c r="B9" s="258"/>
      <c r="C9" s="259"/>
      <c r="D9" s="279"/>
      <c r="E9" s="279"/>
      <c r="F9" s="279"/>
      <c r="G9" s="279"/>
      <c r="H9" s="279"/>
      <c r="I9" s="279"/>
      <c r="J9" s="280"/>
      <c r="K9" s="280"/>
      <c r="L9" s="280"/>
      <c r="M9" s="280"/>
      <c r="N9" s="280"/>
      <c r="O9" s="280"/>
    </row>
    <row r="10" spans="1:15" s="13" customFormat="1" ht="13.5" customHeight="1" x14ac:dyDescent="0.25">
      <c r="A10" s="254" t="s">
        <v>1089</v>
      </c>
      <c r="B10" s="255"/>
      <c r="C10" s="256" t="s">
        <v>1088</v>
      </c>
      <c r="D10" s="277">
        <v>-9000000</v>
      </c>
      <c r="E10" s="277">
        <v>-9000000</v>
      </c>
      <c r="F10" s="277">
        <v>0</v>
      </c>
      <c r="G10" s="277">
        <v>0</v>
      </c>
      <c r="H10" s="277">
        <v>-9000000</v>
      </c>
      <c r="I10" s="277">
        <v>0</v>
      </c>
      <c r="J10" s="278">
        <v>-9000000</v>
      </c>
      <c r="K10" s="278">
        <v>-9000000</v>
      </c>
      <c r="L10" s="278">
        <v>0</v>
      </c>
      <c r="M10" s="278">
        <v>0</v>
      </c>
      <c r="N10" s="278">
        <v>-9000000</v>
      </c>
      <c r="O10" s="278">
        <v>0</v>
      </c>
    </row>
    <row r="11" spans="1:15" s="13" customFormat="1" ht="13.5" customHeight="1" x14ac:dyDescent="0.25">
      <c r="A11" s="254" t="s">
        <v>1103</v>
      </c>
      <c r="B11" s="255"/>
      <c r="C11" s="256" t="s">
        <v>1104</v>
      </c>
      <c r="D11" s="277">
        <v>-9000000</v>
      </c>
      <c r="E11" s="277">
        <v>-9000000</v>
      </c>
      <c r="F11" s="277">
        <v>0</v>
      </c>
      <c r="G11" s="277">
        <v>0</v>
      </c>
      <c r="H11" s="277">
        <v>-9000000</v>
      </c>
      <c r="I11" s="277">
        <v>0</v>
      </c>
      <c r="J11" s="278">
        <v>-9000000</v>
      </c>
      <c r="K11" s="278">
        <v>-9000000</v>
      </c>
      <c r="L11" s="278">
        <v>0</v>
      </c>
      <c r="M11" s="278">
        <v>0</v>
      </c>
      <c r="N11" s="278">
        <v>-9000000</v>
      </c>
      <c r="O11" s="278">
        <v>0</v>
      </c>
    </row>
    <row r="12" spans="1:15" s="13" customFormat="1" ht="13.5" customHeight="1" x14ac:dyDescent="0.25">
      <c r="A12" s="254" t="s">
        <v>1105</v>
      </c>
      <c r="B12" s="255"/>
      <c r="C12" s="256" t="s">
        <v>1106</v>
      </c>
      <c r="D12" s="277">
        <v>-9000000</v>
      </c>
      <c r="E12" s="277">
        <v>-9000000</v>
      </c>
      <c r="F12" s="277">
        <v>0</v>
      </c>
      <c r="G12" s="277">
        <v>0</v>
      </c>
      <c r="H12" s="277">
        <v>-9000000</v>
      </c>
      <c r="I12" s="277">
        <v>0</v>
      </c>
      <c r="J12" s="278">
        <v>-9000000</v>
      </c>
      <c r="K12" s="278">
        <v>-9000000</v>
      </c>
      <c r="L12" s="278">
        <v>0</v>
      </c>
      <c r="M12" s="278">
        <v>0</v>
      </c>
      <c r="N12" s="278">
        <v>-9000000</v>
      </c>
      <c r="O12" s="278">
        <v>0</v>
      </c>
    </row>
    <row r="13" spans="1:15" s="13" customFormat="1" ht="13.5" customHeight="1" x14ac:dyDescent="0.25">
      <c r="A13" s="254" t="s">
        <v>1085</v>
      </c>
      <c r="B13" s="255"/>
      <c r="C13" s="256" t="s">
        <v>1084</v>
      </c>
      <c r="D13" s="277">
        <v>0</v>
      </c>
      <c r="E13" s="277">
        <v>0</v>
      </c>
      <c r="F13" s="277">
        <v>4809000</v>
      </c>
      <c r="G13" s="277">
        <v>0</v>
      </c>
      <c r="H13" s="277">
        <v>-300000</v>
      </c>
      <c r="I13" s="277">
        <v>5109000</v>
      </c>
      <c r="J13" s="278">
        <v>0</v>
      </c>
      <c r="K13" s="278">
        <v>0</v>
      </c>
      <c r="L13" s="278">
        <v>4809000</v>
      </c>
      <c r="M13" s="278">
        <v>0</v>
      </c>
      <c r="N13" s="278">
        <v>-300000</v>
      </c>
      <c r="O13" s="278">
        <v>5109000</v>
      </c>
    </row>
    <row r="14" spans="1:15" s="13" customFormat="1" ht="13.5" customHeight="1" x14ac:dyDescent="0.25">
      <c r="A14" s="254" t="s">
        <v>1083</v>
      </c>
      <c r="B14" s="255"/>
      <c r="C14" s="256" t="s">
        <v>1082</v>
      </c>
      <c r="D14" s="277">
        <v>0</v>
      </c>
      <c r="E14" s="277">
        <v>0</v>
      </c>
      <c r="F14" s="277">
        <v>4809000</v>
      </c>
      <c r="G14" s="277">
        <v>0</v>
      </c>
      <c r="H14" s="277">
        <v>-300000</v>
      </c>
      <c r="I14" s="277">
        <v>5109000</v>
      </c>
      <c r="J14" s="278">
        <v>0</v>
      </c>
      <c r="K14" s="278">
        <v>0</v>
      </c>
      <c r="L14" s="278">
        <v>4809000</v>
      </c>
      <c r="M14" s="278">
        <v>0</v>
      </c>
      <c r="N14" s="278">
        <v>-300000</v>
      </c>
      <c r="O14" s="278">
        <v>5109000</v>
      </c>
    </row>
    <row r="15" spans="1:15" s="13" customFormat="1" ht="13.5" customHeight="1" x14ac:dyDescent="0.25">
      <c r="A15" s="254" t="s">
        <v>1081</v>
      </c>
      <c r="B15" s="255"/>
      <c r="C15" s="256" t="s">
        <v>1080</v>
      </c>
      <c r="D15" s="277">
        <v>0</v>
      </c>
      <c r="E15" s="277">
        <v>0</v>
      </c>
      <c r="F15" s="277">
        <v>16500000</v>
      </c>
      <c r="G15" s="277">
        <v>0</v>
      </c>
      <c r="H15" s="277">
        <v>0</v>
      </c>
      <c r="I15" s="277">
        <v>16500000</v>
      </c>
      <c r="J15" s="278">
        <v>0</v>
      </c>
      <c r="K15" s="278">
        <v>0</v>
      </c>
      <c r="L15" s="278">
        <v>16500000</v>
      </c>
      <c r="M15" s="278">
        <v>0</v>
      </c>
      <c r="N15" s="278">
        <v>0</v>
      </c>
      <c r="O15" s="278">
        <v>16500000</v>
      </c>
    </row>
    <row r="16" spans="1:15" s="13" customFormat="1" ht="13.5" customHeight="1" x14ac:dyDescent="0.25">
      <c r="A16" s="254" t="s">
        <v>1079</v>
      </c>
      <c r="B16" s="255"/>
      <c r="C16" s="256" t="s">
        <v>1078</v>
      </c>
      <c r="D16" s="277">
        <v>0</v>
      </c>
      <c r="E16" s="277">
        <v>0</v>
      </c>
      <c r="F16" s="277">
        <v>16500000</v>
      </c>
      <c r="G16" s="277">
        <v>0</v>
      </c>
      <c r="H16" s="277">
        <v>0</v>
      </c>
      <c r="I16" s="277">
        <v>16500000</v>
      </c>
      <c r="J16" s="278">
        <v>0</v>
      </c>
      <c r="K16" s="278">
        <v>0</v>
      </c>
      <c r="L16" s="278">
        <v>16500000</v>
      </c>
      <c r="M16" s="278">
        <v>0</v>
      </c>
      <c r="N16" s="278">
        <v>0</v>
      </c>
      <c r="O16" s="278">
        <v>16500000</v>
      </c>
    </row>
    <row r="17" spans="1:15" s="13" customFormat="1" ht="13.5" customHeight="1" x14ac:dyDescent="0.25">
      <c r="A17" s="254" t="s">
        <v>1075</v>
      </c>
      <c r="B17" s="255"/>
      <c r="C17" s="256" t="s">
        <v>1074</v>
      </c>
      <c r="D17" s="277">
        <v>0</v>
      </c>
      <c r="E17" s="277">
        <v>0</v>
      </c>
      <c r="F17" s="277">
        <v>-11691000</v>
      </c>
      <c r="G17" s="277">
        <v>0</v>
      </c>
      <c r="H17" s="277">
        <v>-300000</v>
      </c>
      <c r="I17" s="277">
        <v>-11391000</v>
      </c>
      <c r="J17" s="278">
        <v>0</v>
      </c>
      <c r="K17" s="278">
        <v>0</v>
      </c>
      <c r="L17" s="278">
        <v>-11691000</v>
      </c>
      <c r="M17" s="278">
        <v>0</v>
      </c>
      <c r="N17" s="278">
        <v>-300000</v>
      </c>
      <c r="O17" s="278">
        <v>-11391000</v>
      </c>
    </row>
    <row r="18" spans="1:15" s="13" customFormat="1" ht="13.5" customHeight="1" x14ac:dyDescent="0.25">
      <c r="A18" s="254" t="s">
        <v>1073</v>
      </c>
      <c r="B18" s="255"/>
      <c r="C18" s="256" t="s">
        <v>1072</v>
      </c>
      <c r="D18" s="277">
        <v>0</v>
      </c>
      <c r="E18" s="277">
        <v>0</v>
      </c>
      <c r="F18" s="277">
        <v>-11391000</v>
      </c>
      <c r="G18" s="277">
        <v>0</v>
      </c>
      <c r="H18" s="277">
        <v>0</v>
      </c>
      <c r="I18" s="277">
        <v>-11391000</v>
      </c>
      <c r="J18" s="278">
        <v>0</v>
      </c>
      <c r="K18" s="278">
        <v>0</v>
      </c>
      <c r="L18" s="278">
        <v>-11391000</v>
      </c>
      <c r="M18" s="278">
        <v>0</v>
      </c>
      <c r="N18" s="278">
        <v>0</v>
      </c>
      <c r="O18" s="278">
        <v>-11391000</v>
      </c>
    </row>
    <row r="19" spans="1:15" s="13" customFormat="1" ht="13.5" customHeight="1" x14ac:dyDescent="0.25">
      <c r="A19" s="254" t="s">
        <v>1071</v>
      </c>
      <c r="B19" s="255"/>
      <c r="C19" s="256" t="s">
        <v>1070</v>
      </c>
      <c r="D19" s="277">
        <v>0</v>
      </c>
      <c r="E19" s="277">
        <v>0</v>
      </c>
      <c r="F19" s="277">
        <v>-300000</v>
      </c>
      <c r="G19" s="277">
        <v>0</v>
      </c>
      <c r="H19" s="277">
        <v>-300000</v>
      </c>
      <c r="I19" s="277">
        <v>0</v>
      </c>
      <c r="J19" s="278">
        <v>0</v>
      </c>
      <c r="K19" s="278">
        <v>0</v>
      </c>
      <c r="L19" s="278">
        <v>-300000</v>
      </c>
      <c r="M19" s="278">
        <v>0</v>
      </c>
      <c r="N19" s="278">
        <v>-300000</v>
      </c>
      <c r="O19" s="278">
        <v>0</v>
      </c>
    </row>
    <row r="20" spans="1:15" s="13" customFormat="1" ht="13.5" customHeight="1" x14ac:dyDescent="0.25">
      <c r="A20" s="254" t="s">
        <v>1069</v>
      </c>
      <c r="B20" s="255"/>
      <c r="C20" s="256" t="s">
        <v>1022</v>
      </c>
      <c r="D20" s="277">
        <v>0</v>
      </c>
      <c r="E20" s="277">
        <v>0</v>
      </c>
      <c r="F20" s="277">
        <v>-4809000</v>
      </c>
      <c r="G20" s="277">
        <v>-4809000</v>
      </c>
      <c r="H20" s="277">
        <v>0</v>
      </c>
      <c r="I20" s="277">
        <v>0</v>
      </c>
      <c r="J20" s="278">
        <v>0</v>
      </c>
      <c r="K20" s="278">
        <v>0</v>
      </c>
      <c r="L20" s="278">
        <v>-4809000</v>
      </c>
      <c r="M20" s="278">
        <v>-4809000</v>
      </c>
      <c r="N20" s="278">
        <v>0</v>
      </c>
      <c r="O20" s="278">
        <v>0</v>
      </c>
    </row>
    <row r="21" spans="1:15" s="13" customFormat="1" ht="13.5" customHeight="1" x14ac:dyDescent="0.25">
      <c r="A21" s="254" t="s">
        <v>1068</v>
      </c>
      <c r="B21" s="255"/>
      <c r="C21" s="256" t="s">
        <v>1067</v>
      </c>
      <c r="D21" s="277">
        <v>0</v>
      </c>
      <c r="E21" s="277">
        <v>0</v>
      </c>
      <c r="F21" s="277">
        <v>-4809000</v>
      </c>
      <c r="G21" s="277">
        <v>-4809000</v>
      </c>
      <c r="H21" s="277">
        <v>0</v>
      </c>
      <c r="I21" s="277">
        <v>0</v>
      </c>
      <c r="J21" s="278">
        <v>0</v>
      </c>
      <c r="K21" s="278">
        <v>0</v>
      </c>
      <c r="L21" s="278">
        <v>-4809000</v>
      </c>
      <c r="M21" s="278">
        <v>-4809000</v>
      </c>
      <c r="N21" s="278">
        <v>0</v>
      </c>
      <c r="O21" s="278">
        <v>0</v>
      </c>
    </row>
    <row r="22" spans="1:15" s="13" customFormat="1" ht="13.5" customHeight="1" x14ac:dyDescent="0.25">
      <c r="A22" s="254" t="s">
        <v>1066</v>
      </c>
      <c r="B22" s="255"/>
      <c r="C22" s="256" t="s">
        <v>1065</v>
      </c>
      <c r="D22" s="277">
        <v>0</v>
      </c>
      <c r="E22" s="277">
        <v>0</v>
      </c>
      <c r="F22" s="277">
        <v>-16500000</v>
      </c>
      <c r="G22" s="277">
        <v>-16500000</v>
      </c>
      <c r="H22" s="277">
        <v>0</v>
      </c>
      <c r="I22" s="277">
        <v>0</v>
      </c>
      <c r="J22" s="278">
        <v>0</v>
      </c>
      <c r="K22" s="278">
        <v>0</v>
      </c>
      <c r="L22" s="278">
        <v>-16500000</v>
      </c>
      <c r="M22" s="278">
        <v>-16500000</v>
      </c>
      <c r="N22" s="278">
        <v>0</v>
      </c>
      <c r="O22" s="278">
        <v>0</v>
      </c>
    </row>
    <row r="23" spans="1:15" s="13" customFormat="1" ht="13.5" customHeight="1" x14ac:dyDescent="0.25">
      <c r="A23" s="254" t="s">
        <v>1064</v>
      </c>
      <c r="B23" s="255"/>
      <c r="C23" s="256" t="s">
        <v>1063</v>
      </c>
      <c r="D23" s="277">
        <v>0</v>
      </c>
      <c r="E23" s="277">
        <v>0</v>
      </c>
      <c r="F23" s="277">
        <v>-16500000</v>
      </c>
      <c r="G23" s="277">
        <v>-16500000</v>
      </c>
      <c r="H23" s="277">
        <v>0</v>
      </c>
      <c r="I23" s="277">
        <v>0</v>
      </c>
      <c r="J23" s="278">
        <v>0</v>
      </c>
      <c r="K23" s="278">
        <v>0</v>
      </c>
      <c r="L23" s="278">
        <v>-16500000</v>
      </c>
      <c r="M23" s="278">
        <v>-16500000</v>
      </c>
      <c r="N23" s="278">
        <v>0</v>
      </c>
      <c r="O23" s="278">
        <v>0</v>
      </c>
    </row>
    <row r="24" spans="1:15" s="13" customFormat="1" ht="13.5" customHeight="1" x14ac:dyDescent="0.25">
      <c r="A24" s="254" t="s">
        <v>1062</v>
      </c>
      <c r="B24" s="255"/>
      <c r="C24" s="256" t="s">
        <v>1061</v>
      </c>
      <c r="D24" s="277">
        <v>0</v>
      </c>
      <c r="E24" s="277">
        <v>0</v>
      </c>
      <c r="F24" s="277">
        <v>-16500000</v>
      </c>
      <c r="G24" s="277">
        <v>-16500000</v>
      </c>
      <c r="H24" s="277">
        <v>0</v>
      </c>
      <c r="I24" s="277">
        <v>0</v>
      </c>
      <c r="J24" s="278">
        <v>0</v>
      </c>
      <c r="K24" s="278">
        <v>0</v>
      </c>
      <c r="L24" s="278">
        <v>-16500000</v>
      </c>
      <c r="M24" s="278">
        <v>-16500000</v>
      </c>
      <c r="N24" s="278">
        <v>0</v>
      </c>
      <c r="O24" s="278">
        <v>0</v>
      </c>
    </row>
    <row r="25" spans="1:15" s="13" customFormat="1" ht="13.5" customHeight="1" x14ac:dyDescent="0.25">
      <c r="A25" s="254" t="s">
        <v>1060</v>
      </c>
      <c r="B25" s="255"/>
      <c r="C25" s="256" t="s">
        <v>1059</v>
      </c>
      <c r="D25" s="277">
        <v>0</v>
      </c>
      <c r="E25" s="277">
        <v>0</v>
      </c>
      <c r="F25" s="277">
        <v>11691000</v>
      </c>
      <c r="G25" s="277">
        <v>11691000</v>
      </c>
      <c r="H25" s="277">
        <v>0</v>
      </c>
      <c r="I25" s="277">
        <v>0</v>
      </c>
      <c r="J25" s="278">
        <v>0</v>
      </c>
      <c r="K25" s="278">
        <v>0</v>
      </c>
      <c r="L25" s="278">
        <v>11691000</v>
      </c>
      <c r="M25" s="278">
        <v>11691000</v>
      </c>
      <c r="N25" s="278">
        <v>0</v>
      </c>
      <c r="O25" s="278">
        <v>0</v>
      </c>
    </row>
    <row r="26" spans="1:15" s="13" customFormat="1" ht="13.5" customHeight="1" x14ac:dyDescent="0.25">
      <c r="A26" s="254" t="s">
        <v>1058</v>
      </c>
      <c r="B26" s="255"/>
      <c r="C26" s="256" t="s">
        <v>1057</v>
      </c>
      <c r="D26" s="277">
        <v>0</v>
      </c>
      <c r="E26" s="277">
        <v>0</v>
      </c>
      <c r="F26" s="277">
        <v>11691000</v>
      </c>
      <c r="G26" s="277">
        <v>11691000</v>
      </c>
      <c r="H26" s="277">
        <v>0</v>
      </c>
      <c r="I26" s="277">
        <v>0</v>
      </c>
      <c r="J26" s="278">
        <v>0</v>
      </c>
      <c r="K26" s="278">
        <v>0</v>
      </c>
      <c r="L26" s="278">
        <v>11691000</v>
      </c>
      <c r="M26" s="278">
        <v>11691000</v>
      </c>
      <c r="N26" s="278">
        <v>0</v>
      </c>
      <c r="O26" s="278">
        <v>0</v>
      </c>
    </row>
    <row r="27" spans="1:15" s="13" customFormat="1" ht="13.5" customHeight="1" x14ac:dyDescent="0.25">
      <c r="A27" s="254" t="s">
        <v>1056</v>
      </c>
      <c r="B27" s="255"/>
      <c r="C27" s="256" t="s">
        <v>1055</v>
      </c>
      <c r="D27" s="277">
        <v>0</v>
      </c>
      <c r="E27" s="277">
        <v>0</v>
      </c>
      <c r="F27" s="277">
        <v>11691000</v>
      </c>
      <c r="G27" s="277">
        <v>11691000</v>
      </c>
      <c r="H27" s="277">
        <v>0</v>
      </c>
      <c r="I27" s="277">
        <v>0</v>
      </c>
      <c r="J27" s="278">
        <v>0</v>
      </c>
      <c r="K27" s="278">
        <v>0</v>
      </c>
      <c r="L27" s="278">
        <v>11691000</v>
      </c>
      <c r="M27" s="278">
        <v>11691000</v>
      </c>
      <c r="N27" s="278">
        <v>0</v>
      </c>
      <c r="O27" s="278">
        <v>0</v>
      </c>
    </row>
    <row r="28" spans="1:15" s="13" customFormat="1" ht="13.5" customHeight="1" x14ac:dyDescent="0.25">
      <c r="A28" s="254" t="s">
        <v>1054</v>
      </c>
      <c r="B28" s="255" t="s">
        <v>1053</v>
      </c>
      <c r="C28" s="256" t="s">
        <v>517</v>
      </c>
      <c r="D28" s="277">
        <v>0</v>
      </c>
      <c r="E28" s="277">
        <v>0</v>
      </c>
      <c r="F28" s="277">
        <v>0</v>
      </c>
      <c r="G28" s="277">
        <v>0</v>
      </c>
      <c r="H28" s="277">
        <v>0</v>
      </c>
      <c r="I28" s="277">
        <v>0</v>
      </c>
      <c r="J28" s="278">
        <v>0</v>
      </c>
      <c r="K28" s="278">
        <v>0</v>
      </c>
      <c r="L28" s="278">
        <v>0</v>
      </c>
      <c r="M28" s="278">
        <v>0</v>
      </c>
      <c r="N28" s="278">
        <v>0</v>
      </c>
      <c r="O28" s="278">
        <v>0</v>
      </c>
    </row>
    <row r="29" spans="1:15" s="13" customFormat="1" ht="13.5" customHeight="1" x14ac:dyDescent="0.25">
      <c r="A29" s="254" t="s">
        <v>1052</v>
      </c>
      <c r="B29" s="255"/>
      <c r="C29" s="256"/>
      <c r="D29" s="277"/>
      <c r="E29" s="277"/>
      <c r="F29" s="277"/>
      <c r="G29" s="277"/>
      <c r="H29" s="277"/>
      <c r="I29" s="277"/>
      <c r="J29" s="278"/>
      <c r="K29" s="278"/>
      <c r="L29" s="278"/>
      <c r="M29" s="278"/>
      <c r="N29" s="278"/>
      <c r="O29" s="278"/>
    </row>
    <row r="30" spans="1:15" s="13" customFormat="1" ht="13.5" customHeight="1" x14ac:dyDescent="0.25">
      <c r="A30" s="254"/>
      <c r="B30" s="255"/>
      <c r="C30" s="256"/>
      <c r="D30" s="277">
        <v>0</v>
      </c>
      <c r="E30" s="277">
        <v>0</v>
      </c>
      <c r="F30" s="277">
        <v>0</v>
      </c>
      <c r="G30" s="277">
        <v>0</v>
      </c>
      <c r="H30" s="277">
        <v>0</v>
      </c>
      <c r="I30" s="277">
        <v>0</v>
      </c>
      <c r="J30" s="278">
        <v>0</v>
      </c>
      <c r="K30" s="278">
        <v>0</v>
      </c>
      <c r="L30" s="278">
        <v>0</v>
      </c>
      <c r="M30" s="278">
        <v>0</v>
      </c>
      <c r="N30" s="278">
        <v>0</v>
      </c>
      <c r="O30" s="278">
        <v>0</v>
      </c>
    </row>
    <row r="31" spans="1:15" s="13" customFormat="1" ht="13.5" customHeight="1" x14ac:dyDescent="0.25">
      <c r="A31" s="254" t="s">
        <v>1051</v>
      </c>
      <c r="B31" s="255" t="s">
        <v>1023</v>
      </c>
      <c r="C31" s="256" t="s">
        <v>1050</v>
      </c>
      <c r="D31" s="277">
        <v>218029012.88999999</v>
      </c>
      <c r="E31" s="277">
        <v>218029012.88999999</v>
      </c>
      <c r="F31" s="277">
        <v>0</v>
      </c>
      <c r="G31" s="277">
        <v>173286318.13999999</v>
      </c>
      <c r="H31" s="277">
        <v>17947599.969999999</v>
      </c>
      <c r="I31" s="277">
        <v>26795094.780000001</v>
      </c>
      <c r="J31" s="278">
        <v>-90908894.239999995</v>
      </c>
      <c r="K31" s="278">
        <v>-90908894.239999995</v>
      </c>
      <c r="L31" s="278">
        <v>0</v>
      </c>
      <c r="M31" s="278">
        <v>-83569021</v>
      </c>
      <c r="N31" s="278">
        <v>-4456692.4800000004</v>
      </c>
      <c r="O31" s="278">
        <v>-2883180.76</v>
      </c>
    </row>
    <row r="32" spans="1:15" s="13" customFormat="1" ht="13.5" customHeight="1" x14ac:dyDescent="0.25">
      <c r="A32" s="257" t="s">
        <v>1049</v>
      </c>
      <c r="B32" s="258" t="s">
        <v>1023</v>
      </c>
      <c r="C32" s="259" t="s">
        <v>1048</v>
      </c>
      <c r="D32" s="279">
        <v>218029012.88999999</v>
      </c>
      <c r="E32" s="279">
        <v>218029012.88999999</v>
      </c>
      <c r="F32" s="279">
        <v>0</v>
      </c>
      <c r="G32" s="279">
        <v>173286318.13999999</v>
      </c>
      <c r="H32" s="279">
        <v>17947599.969999999</v>
      </c>
      <c r="I32" s="279">
        <v>26795094.780000001</v>
      </c>
      <c r="J32" s="280">
        <v>-90908894.239999995</v>
      </c>
      <c r="K32" s="280">
        <v>-90908894.239999995</v>
      </c>
      <c r="L32" s="280">
        <v>0</v>
      </c>
      <c r="M32" s="280">
        <v>-83569021</v>
      </c>
      <c r="N32" s="280">
        <v>-4456692.4800000004</v>
      </c>
      <c r="O32" s="280">
        <v>-2883180.76</v>
      </c>
    </row>
    <row r="33" spans="1:15" s="13" customFormat="1" ht="13.5" customHeight="1" x14ac:dyDescent="0.25">
      <c r="A33" s="260" t="s">
        <v>1047</v>
      </c>
      <c r="B33" s="255" t="s">
        <v>1021</v>
      </c>
      <c r="C33" s="260" t="s">
        <v>1046</v>
      </c>
      <c r="D33" s="277">
        <v>-4201007949.9299998</v>
      </c>
      <c r="E33" s="277">
        <v>-4201007949.9299998</v>
      </c>
      <c r="F33" s="277">
        <v>-90685854.640000001</v>
      </c>
      <c r="G33" s="277">
        <v>-3428675849.5900002</v>
      </c>
      <c r="H33" s="277">
        <v>-400661510.92000002</v>
      </c>
      <c r="I33" s="277">
        <v>-462356444.06</v>
      </c>
      <c r="J33" s="278">
        <v>-4368450410.3299999</v>
      </c>
      <c r="K33" s="278">
        <v>-4368450410.3299999</v>
      </c>
      <c r="L33" s="278">
        <v>-90669532.739999995</v>
      </c>
      <c r="M33" s="278">
        <v>-3562357275.9299998</v>
      </c>
      <c r="N33" s="278">
        <v>-419554551.87</v>
      </c>
      <c r="O33" s="278">
        <v>-477208115.26999998</v>
      </c>
    </row>
    <row r="34" spans="1:15" s="13" customFormat="1" ht="13.5" customHeight="1" x14ac:dyDescent="0.25">
      <c r="A34" s="254" t="s">
        <v>48</v>
      </c>
      <c r="B34" s="255"/>
      <c r="C34" s="256"/>
      <c r="D34" s="277"/>
      <c r="E34" s="277"/>
      <c r="F34" s="277"/>
      <c r="G34" s="277"/>
      <c r="H34" s="277"/>
      <c r="I34" s="277"/>
      <c r="J34" s="278"/>
      <c r="K34" s="278"/>
      <c r="L34" s="278"/>
      <c r="M34" s="278"/>
      <c r="N34" s="278"/>
      <c r="O34" s="278"/>
    </row>
    <row r="35" spans="1:15" s="13" customFormat="1" ht="13.5" customHeight="1" x14ac:dyDescent="0.25">
      <c r="A35" s="254" t="s">
        <v>1045</v>
      </c>
      <c r="B35" s="255"/>
      <c r="C35" s="256" t="s">
        <v>1044</v>
      </c>
      <c r="D35" s="277">
        <v>-4201007949.9299998</v>
      </c>
      <c r="E35" s="277">
        <v>-4201007949.9299998</v>
      </c>
      <c r="F35" s="277">
        <v>-90685854.640000001</v>
      </c>
      <c r="G35" s="277">
        <v>-3428675849.5900002</v>
      </c>
      <c r="H35" s="277">
        <v>-400661510.92000002</v>
      </c>
      <c r="I35" s="277">
        <v>-462356444.06</v>
      </c>
      <c r="J35" s="278">
        <v>-4368450410.3299999</v>
      </c>
      <c r="K35" s="278">
        <v>-4368450410.3299999</v>
      </c>
      <c r="L35" s="278">
        <v>-90669532.739999995</v>
      </c>
      <c r="M35" s="278">
        <v>-3562357275.9299998</v>
      </c>
      <c r="N35" s="278">
        <v>-419554551.87</v>
      </c>
      <c r="O35" s="278">
        <v>-477208115.26999998</v>
      </c>
    </row>
    <row r="36" spans="1:15" s="13" customFormat="1" ht="13.5" customHeight="1" x14ac:dyDescent="0.25">
      <c r="A36" s="254" t="s">
        <v>1043</v>
      </c>
      <c r="B36" s="255"/>
      <c r="C36" s="256" t="s">
        <v>1042</v>
      </c>
      <c r="D36" s="277">
        <v>-4201007949.9299998</v>
      </c>
      <c r="E36" s="277">
        <v>-4201007949.9299998</v>
      </c>
      <c r="F36" s="277">
        <v>-90685854.640000001</v>
      </c>
      <c r="G36" s="277">
        <v>-3428675849.5900002</v>
      </c>
      <c r="H36" s="277">
        <v>-400661510.92000002</v>
      </c>
      <c r="I36" s="277">
        <v>-462356444.06</v>
      </c>
      <c r="J36" s="278">
        <v>-4368450410.3299999</v>
      </c>
      <c r="K36" s="278">
        <v>-4368450410.3299999</v>
      </c>
      <c r="L36" s="278">
        <v>-90669532.739999995</v>
      </c>
      <c r="M36" s="278">
        <v>-3562357275.9299998</v>
      </c>
      <c r="N36" s="278">
        <v>-419554551.87</v>
      </c>
      <c r="O36" s="278">
        <v>-477208115.26999998</v>
      </c>
    </row>
    <row r="37" spans="1:15" s="13" customFormat="1" ht="13.5" customHeight="1" x14ac:dyDescent="0.25">
      <c r="A37" s="257" t="s">
        <v>1041</v>
      </c>
      <c r="B37" s="258"/>
      <c r="C37" s="259" t="s">
        <v>1040</v>
      </c>
      <c r="D37" s="279">
        <v>-409171244.06</v>
      </c>
      <c r="E37" s="279">
        <v>-409171244.06</v>
      </c>
      <c r="F37" s="279">
        <v>-53185200</v>
      </c>
      <c r="G37" s="279">
        <v>0</v>
      </c>
      <c r="H37" s="279">
        <v>0</v>
      </c>
      <c r="I37" s="279">
        <v>-462356444.06</v>
      </c>
      <c r="J37" s="280">
        <v>-424021516.58999997</v>
      </c>
      <c r="K37" s="280">
        <v>-424021516.58999997</v>
      </c>
      <c r="L37" s="280">
        <v>-53186598.68</v>
      </c>
      <c r="M37" s="280">
        <v>0</v>
      </c>
      <c r="N37" s="280">
        <v>0</v>
      </c>
      <c r="O37" s="280">
        <v>-477208115.26999998</v>
      </c>
    </row>
    <row r="38" spans="1:15" s="13" customFormat="1" ht="13.5" customHeight="1" x14ac:dyDescent="0.25">
      <c r="A38" s="254" t="s">
        <v>1039</v>
      </c>
      <c r="B38" s="255"/>
      <c r="C38" s="256" t="s">
        <v>1038</v>
      </c>
      <c r="D38" s="277">
        <v>-392330610.92000002</v>
      </c>
      <c r="E38" s="277">
        <v>-392330610.92000002</v>
      </c>
      <c r="F38" s="277">
        <v>-8330900</v>
      </c>
      <c r="G38" s="277">
        <v>0</v>
      </c>
      <c r="H38" s="277">
        <v>-400661510.92000002</v>
      </c>
      <c r="I38" s="277">
        <v>0</v>
      </c>
      <c r="J38" s="278">
        <v>-411223651.87</v>
      </c>
      <c r="K38" s="278">
        <v>-411223651.87</v>
      </c>
      <c r="L38" s="278">
        <v>-8330900</v>
      </c>
      <c r="M38" s="278">
        <v>0</v>
      </c>
      <c r="N38" s="278">
        <v>-419554551.87</v>
      </c>
      <c r="O38" s="278">
        <v>0</v>
      </c>
    </row>
    <row r="39" spans="1:15" s="13" customFormat="1" ht="13.5" customHeight="1" x14ac:dyDescent="0.25">
      <c r="A39" s="254" t="s">
        <v>1037</v>
      </c>
      <c r="B39" s="255"/>
      <c r="C39" s="256" t="s">
        <v>1036</v>
      </c>
      <c r="D39" s="277">
        <v>-3399506094.9499998</v>
      </c>
      <c r="E39" s="277">
        <v>-3399506094.9499998</v>
      </c>
      <c r="F39" s="277">
        <v>-29169754.640000001</v>
      </c>
      <c r="G39" s="277">
        <v>-3428675849.5900002</v>
      </c>
      <c r="H39" s="277">
        <v>0</v>
      </c>
      <c r="I39" s="277">
        <v>0</v>
      </c>
      <c r="J39" s="278">
        <v>-3533205241.8699999</v>
      </c>
      <c r="K39" s="278">
        <v>-3533205241.8699999</v>
      </c>
      <c r="L39" s="278">
        <v>-29152034.059999999</v>
      </c>
      <c r="M39" s="278">
        <v>-3562357275.9299998</v>
      </c>
      <c r="N39" s="278">
        <v>0</v>
      </c>
      <c r="O39" s="278">
        <v>0</v>
      </c>
    </row>
    <row r="40" spans="1:15" s="13" customFormat="1" ht="13.5" customHeight="1" x14ac:dyDescent="0.25">
      <c r="A40" s="254" t="s">
        <v>1035</v>
      </c>
      <c r="B40" s="255" t="s">
        <v>1019</v>
      </c>
      <c r="C40" s="256" t="s">
        <v>1034</v>
      </c>
      <c r="D40" s="277">
        <v>4458820662.8199997</v>
      </c>
      <c r="E40" s="277">
        <v>4458820662.8199997</v>
      </c>
      <c r="F40" s="277">
        <v>90685854.640000001</v>
      </c>
      <c r="G40" s="277">
        <v>3641745867.73</v>
      </c>
      <c r="H40" s="277">
        <v>418609110.88999999</v>
      </c>
      <c r="I40" s="277">
        <v>489151538.83999997</v>
      </c>
      <c r="J40" s="278">
        <v>4277541516.0900002</v>
      </c>
      <c r="K40" s="278">
        <v>4277541516.0900002</v>
      </c>
      <c r="L40" s="278">
        <v>90669532.739999995</v>
      </c>
      <c r="M40" s="278">
        <v>3478788254.9299998</v>
      </c>
      <c r="N40" s="278">
        <v>415097859.38999999</v>
      </c>
      <c r="O40" s="278">
        <v>474324934.50999999</v>
      </c>
    </row>
    <row r="41" spans="1:15" s="13" customFormat="1" ht="13.5" customHeight="1" x14ac:dyDescent="0.25">
      <c r="A41" s="254" t="s">
        <v>48</v>
      </c>
      <c r="B41" s="255"/>
      <c r="C41" s="256"/>
      <c r="D41" s="277"/>
      <c r="E41" s="277"/>
      <c r="F41" s="277"/>
      <c r="G41" s="277"/>
      <c r="H41" s="277"/>
      <c r="I41" s="277"/>
      <c r="J41" s="278"/>
      <c r="K41" s="278"/>
      <c r="L41" s="278"/>
      <c r="M41" s="278"/>
      <c r="N41" s="278"/>
      <c r="O41" s="278"/>
    </row>
    <row r="42" spans="1:15" s="13" customFormat="1" ht="13.5" customHeight="1" x14ac:dyDescent="0.25">
      <c r="A42" s="254" t="s">
        <v>1033</v>
      </c>
      <c r="B42" s="255"/>
      <c r="C42" s="256" t="s">
        <v>1032</v>
      </c>
      <c r="D42" s="277">
        <v>4458820662.8199997</v>
      </c>
      <c r="E42" s="277">
        <v>4458820662.8199997</v>
      </c>
      <c r="F42" s="277">
        <v>90685854.640000001</v>
      </c>
      <c r="G42" s="277">
        <v>3641745867.73</v>
      </c>
      <c r="H42" s="277">
        <v>418609110.88999999</v>
      </c>
      <c r="I42" s="277">
        <v>489151538.83999997</v>
      </c>
      <c r="J42" s="278">
        <v>4277541516.0900002</v>
      </c>
      <c r="K42" s="278">
        <v>4277541516.0900002</v>
      </c>
      <c r="L42" s="278">
        <v>90669532.739999995</v>
      </c>
      <c r="M42" s="278">
        <v>3478788254.9299998</v>
      </c>
      <c r="N42" s="278">
        <v>415097859.38999999</v>
      </c>
      <c r="O42" s="278">
        <v>474324934.50999999</v>
      </c>
    </row>
    <row r="43" spans="1:15" s="13" customFormat="1" ht="13.5" customHeight="1" x14ac:dyDescent="0.25">
      <c r="A43" s="254" t="s">
        <v>1031</v>
      </c>
      <c r="B43" s="255"/>
      <c r="C43" s="256" t="s">
        <v>1030</v>
      </c>
      <c r="D43" s="277">
        <v>4458820662.8199997</v>
      </c>
      <c r="E43" s="277">
        <v>4458820662.8199997</v>
      </c>
      <c r="F43" s="277">
        <v>90685854.640000001</v>
      </c>
      <c r="G43" s="277">
        <v>3641745867.73</v>
      </c>
      <c r="H43" s="277">
        <v>418609110.88999999</v>
      </c>
      <c r="I43" s="277">
        <v>489151538.83999997</v>
      </c>
      <c r="J43" s="278">
        <v>4277541516.0900002</v>
      </c>
      <c r="K43" s="278">
        <v>4277541516.0900002</v>
      </c>
      <c r="L43" s="278">
        <v>90669532.739999995</v>
      </c>
      <c r="M43" s="278">
        <v>3478788254.9299998</v>
      </c>
      <c r="N43" s="278">
        <v>415097859.38999999</v>
      </c>
      <c r="O43" s="278">
        <v>474324934.50999999</v>
      </c>
    </row>
    <row r="44" spans="1:15" s="13" customFormat="1" ht="13.5" customHeight="1" x14ac:dyDescent="0.25">
      <c r="A44" s="257" t="s">
        <v>1029</v>
      </c>
      <c r="B44" s="258"/>
      <c r="C44" s="259" t="s">
        <v>1028</v>
      </c>
      <c r="D44" s="279">
        <v>472128472.73000002</v>
      </c>
      <c r="E44" s="279">
        <v>472128472.73000002</v>
      </c>
      <c r="F44" s="279">
        <v>17023066.109999999</v>
      </c>
      <c r="G44" s="279">
        <v>0</v>
      </c>
      <c r="H44" s="279">
        <v>0</v>
      </c>
      <c r="I44" s="279">
        <v>489151538.83999997</v>
      </c>
      <c r="J44" s="280">
        <v>457295221.25999999</v>
      </c>
      <c r="K44" s="280">
        <v>457295221.25999999</v>
      </c>
      <c r="L44" s="280">
        <v>17029713.25</v>
      </c>
      <c r="M44" s="280">
        <v>0</v>
      </c>
      <c r="N44" s="280">
        <v>0</v>
      </c>
      <c r="O44" s="280">
        <v>474324934.50999999</v>
      </c>
    </row>
    <row r="45" spans="1:15" s="13" customFormat="1" ht="13.5" customHeight="1" x14ac:dyDescent="0.25">
      <c r="A45" s="254" t="s">
        <v>1027</v>
      </c>
      <c r="B45" s="255"/>
      <c r="C45" s="256" t="s">
        <v>1026</v>
      </c>
      <c r="D45" s="277">
        <v>406462422.36000001</v>
      </c>
      <c r="E45" s="277">
        <v>406462422.36000001</v>
      </c>
      <c r="F45" s="277">
        <v>12146688.529999999</v>
      </c>
      <c r="G45" s="277">
        <v>0</v>
      </c>
      <c r="H45" s="277">
        <v>418609110.88999999</v>
      </c>
      <c r="I45" s="277">
        <v>0</v>
      </c>
      <c r="J45" s="278">
        <v>402975538.57999998</v>
      </c>
      <c r="K45" s="278">
        <v>402975538.57999998</v>
      </c>
      <c r="L45" s="278">
        <v>12122320.810000001</v>
      </c>
      <c r="M45" s="278">
        <v>0</v>
      </c>
      <c r="N45" s="278">
        <v>415097859.38999999</v>
      </c>
      <c r="O45" s="278">
        <v>0</v>
      </c>
    </row>
    <row r="46" spans="1:15" s="13" customFormat="1" ht="13.5" customHeight="1" x14ac:dyDescent="0.25">
      <c r="A46" s="254" t="s">
        <v>1025</v>
      </c>
      <c r="B46" s="255"/>
      <c r="C46" s="256" t="s">
        <v>1024</v>
      </c>
      <c r="D46" s="277">
        <v>3580229767.73</v>
      </c>
      <c r="E46" s="277">
        <v>3580229767.73</v>
      </c>
      <c r="F46" s="277">
        <v>61516100</v>
      </c>
      <c r="G46" s="277">
        <v>3641745867.73</v>
      </c>
      <c r="H46" s="277">
        <v>0</v>
      </c>
      <c r="I46" s="277">
        <v>0</v>
      </c>
      <c r="J46" s="278">
        <v>3417270756.25</v>
      </c>
      <c r="K46" s="278">
        <v>3417270756.25</v>
      </c>
      <c r="L46" s="278">
        <v>61517498.68</v>
      </c>
      <c r="M46" s="278">
        <v>3478788254.9299998</v>
      </c>
      <c r="N46" s="278">
        <v>0</v>
      </c>
      <c r="O46" s="278">
        <v>0</v>
      </c>
    </row>
    <row r="47" spans="1:15" s="13" customFormat="1" ht="13.5" customHeight="1" x14ac:dyDescent="0.25">
      <c r="A47" s="254"/>
      <c r="B47" s="255" t="s">
        <v>1023</v>
      </c>
      <c r="C47" s="256" t="s">
        <v>1022</v>
      </c>
      <c r="D47" s="277">
        <v>0</v>
      </c>
      <c r="E47" s="277">
        <v>0</v>
      </c>
      <c r="F47" s="277">
        <v>0</v>
      </c>
      <c r="G47" s="277">
        <v>0</v>
      </c>
      <c r="H47" s="277">
        <v>0</v>
      </c>
      <c r="I47" s="277">
        <v>0</v>
      </c>
      <c r="J47" s="278">
        <v>0</v>
      </c>
      <c r="K47" s="278">
        <v>0</v>
      </c>
      <c r="L47" s="278">
        <v>0</v>
      </c>
      <c r="M47" s="278">
        <v>0</v>
      </c>
      <c r="N47" s="278">
        <v>0</v>
      </c>
      <c r="O47" s="278">
        <v>0</v>
      </c>
    </row>
    <row r="48" spans="1:15" s="13" customFormat="1" ht="13.5" customHeight="1" x14ac:dyDescent="0.25">
      <c r="A48" s="254"/>
      <c r="B48" s="255" t="s">
        <v>1021</v>
      </c>
      <c r="C48" s="256" t="s">
        <v>1020</v>
      </c>
      <c r="D48" s="277">
        <v>0</v>
      </c>
      <c r="E48" s="277">
        <v>0</v>
      </c>
      <c r="F48" s="277">
        <v>0</v>
      </c>
      <c r="G48" s="277">
        <v>0</v>
      </c>
      <c r="H48" s="277">
        <v>0</v>
      </c>
      <c r="I48" s="277">
        <v>0</v>
      </c>
      <c r="J48" s="278">
        <v>0</v>
      </c>
      <c r="K48" s="278">
        <v>0</v>
      </c>
      <c r="L48" s="278">
        <v>0</v>
      </c>
      <c r="M48" s="278">
        <v>0</v>
      </c>
      <c r="N48" s="278">
        <v>0</v>
      </c>
      <c r="O48" s="278">
        <v>0</v>
      </c>
    </row>
    <row r="49" spans="1:15" s="13" customFormat="1" ht="13.5" customHeight="1" x14ac:dyDescent="0.25">
      <c r="A49" s="254"/>
      <c r="B49" s="255"/>
      <c r="C49" s="256"/>
      <c r="D49" s="277">
        <v>0</v>
      </c>
      <c r="E49" s="277">
        <v>0</v>
      </c>
      <c r="F49" s="277">
        <v>0</v>
      </c>
      <c r="G49" s="277">
        <v>0</v>
      </c>
      <c r="H49" s="277">
        <v>0</v>
      </c>
      <c r="I49" s="277">
        <v>0</v>
      </c>
      <c r="J49" s="278">
        <v>0</v>
      </c>
      <c r="K49" s="278">
        <v>0</v>
      </c>
      <c r="L49" s="278">
        <v>0</v>
      </c>
      <c r="M49" s="278">
        <v>0</v>
      </c>
      <c r="N49" s="278">
        <v>0</v>
      </c>
      <c r="O49" s="278">
        <v>0</v>
      </c>
    </row>
    <row r="50" spans="1:15" s="13" customFormat="1" ht="13.5" customHeight="1" x14ac:dyDescent="0.25">
      <c r="A50" s="260"/>
      <c r="B50" s="255" t="s">
        <v>1019</v>
      </c>
      <c r="C50" s="256" t="s">
        <v>1018</v>
      </c>
      <c r="D50" s="277">
        <v>0</v>
      </c>
      <c r="E50" s="277">
        <v>0</v>
      </c>
      <c r="F50" s="277">
        <v>0</v>
      </c>
      <c r="G50" s="277">
        <v>0</v>
      </c>
      <c r="H50" s="277">
        <v>0</v>
      </c>
      <c r="I50" s="277">
        <v>0</v>
      </c>
      <c r="J50" s="278">
        <v>0</v>
      </c>
      <c r="K50" s="278">
        <v>0</v>
      </c>
      <c r="L50" s="278">
        <v>0</v>
      </c>
      <c r="M50" s="278">
        <v>0</v>
      </c>
      <c r="N50" s="278">
        <v>0</v>
      </c>
      <c r="O50" s="278">
        <v>0</v>
      </c>
    </row>
    <row r="51" spans="1:15" s="13" customFormat="1" ht="13.5" customHeight="1" x14ac:dyDescent="0.25">
      <c r="A51" s="260"/>
      <c r="B51" s="255"/>
      <c r="C51" s="256"/>
      <c r="D51" s="277">
        <v>0</v>
      </c>
      <c r="E51" s="277">
        <v>0</v>
      </c>
      <c r="F51" s="277">
        <v>0</v>
      </c>
      <c r="G51" s="277">
        <v>0</v>
      </c>
      <c r="H51" s="277">
        <v>0</v>
      </c>
      <c r="I51" s="277">
        <v>0</v>
      </c>
      <c r="J51" s="278">
        <v>0</v>
      </c>
      <c r="K51" s="278">
        <v>0</v>
      </c>
      <c r="L51" s="278">
        <v>0</v>
      </c>
      <c r="M51" s="278">
        <v>0</v>
      </c>
      <c r="N51" s="278">
        <v>0</v>
      </c>
      <c r="O51" s="278">
        <v>0</v>
      </c>
    </row>
    <row r="52" spans="1:15" s="13" customFormat="1" ht="13.5" customHeight="1" x14ac:dyDescent="0.25">
      <c r="A52" s="260"/>
      <c r="B52" s="255"/>
      <c r="C52" s="260"/>
      <c r="D52" s="277"/>
      <c r="E52" s="277"/>
      <c r="F52" s="277"/>
      <c r="G52" s="277"/>
      <c r="H52" s="277"/>
      <c r="I52" s="277"/>
      <c r="J52" s="278"/>
      <c r="K52" s="278"/>
      <c r="L52" s="278"/>
      <c r="M52" s="278"/>
      <c r="N52" s="278"/>
      <c r="O52" s="278"/>
    </row>
    <row r="53" spans="1:15" s="13" customFormat="1" ht="13.5" customHeight="1" x14ac:dyDescent="0.25">
      <c r="A53" s="260"/>
      <c r="B53" s="255"/>
      <c r="C53" s="256"/>
      <c r="D53" s="277"/>
      <c r="E53" s="277"/>
      <c r="F53" s="277"/>
      <c r="G53" s="277"/>
      <c r="H53" s="277"/>
      <c r="I53" s="277"/>
      <c r="J53" s="278"/>
      <c r="K53" s="278"/>
      <c r="L53" s="278"/>
      <c r="M53" s="278"/>
      <c r="N53" s="278"/>
      <c r="O53" s="278"/>
    </row>
    <row r="54" spans="1:15" s="13" customFormat="1" ht="13.5" customHeight="1" thickBot="1" x14ac:dyDescent="0.3">
      <c r="A54" s="260"/>
      <c r="B54" s="255"/>
      <c r="C54" s="260"/>
      <c r="D54" s="277"/>
      <c r="E54" s="277"/>
      <c r="F54" s="277"/>
      <c r="G54" s="277"/>
      <c r="H54" s="277"/>
      <c r="I54" s="277"/>
      <c r="J54" s="278"/>
      <c r="K54" s="278"/>
      <c r="L54" s="278"/>
      <c r="M54" s="278"/>
      <c r="N54" s="278"/>
      <c r="O54" s="278"/>
    </row>
    <row r="55" spans="1:15" x14ac:dyDescent="0.25">
      <c r="A55" s="261"/>
      <c r="B55" s="262"/>
      <c r="C55" s="262"/>
      <c r="D55" s="262"/>
      <c r="E55" s="262"/>
      <c r="F55" s="262"/>
      <c r="G55" s="262"/>
      <c r="H55" s="262"/>
      <c r="I55" s="262"/>
      <c r="J55" s="262"/>
      <c r="K55" s="262"/>
      <c r="L55" s="262"/>
      <c r="M55" s="262"/>
      <c r="N55" s="262"/>
      <c r="O55" s="262"/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3F9DC3-D2E8-4ACC-9B09-3F6BA53AEF14}">
  <sheetPr>
    <tabColor theme="9" tint="-0.249977111117893"/>
  </sheetPr>
  <dimension ref="A1:W53"/>
  <sheetViews>
    <sheetView zoomScale="90" zoomScaleNormal="90" workbookViewId="0">
      <selection activeCell="D16" sqref="D16:D21"/>
    </sheetView>
  </sheetViews>
  <sheetFormatPr defaultRowHeight="15" x14ac:dyDescent="0.25"/>
  <cols>
    <col min="1" max="1" width="36" style="93" customWidth="1"/>
    <col min="2" max="2" width="7.42578125" style="93" customWidth="1"/>
    <col min="3" max="3" width="24.5703125" style="93" customWidth="1"/>
    <col min="4" max="15" width="15.42578125" style="93" customWidth="1"/>
    <col min="16" max="23" width="9.140625" style="93"/>
  </cols>
  <sheetData>
    <row r="1" spans="1:23" ht="15" customHeight="1" x14ac:dyDescent="0.25">
      <c r="A1" s="238" t="s">
        <v>1095</v>
      </c>
      <c r="B1" s="236"/>
      <c r="C1" s="236"/>
      <c r="D1" s="236"/>
      <c r="E1" s="236"/>
      <c r="F1" s="236"/>
      <c r="G1" s="236"/>
      <c r="H1" s="236"/>
      <c r="I1" s="236"/>
      <c r="J1" s="236"/>
      <c r="K1" s="236"/>
      <c r="L1" s="236"/>
      <c r="M1" s="236"/>
      <c r="N1" s="236"/>
      <c r="O1" s="236"/>
    </row>
    <row r="2" spans="1:23" x14ac:dyDescent="0.25">
      <c r="A2" s="239"/>
      <c r="B2" s="239"/>
      <c r="C2" s="239"/>
      <c r="D2" s="239"/>
      <c r="E2" s="239"/>
      <c r="F2" s="239"/>
      <c r="G2" s="239"/>
      <c r="H2" s="239"/>
      <c r="I2" s="239"/>
      <c r="J2" s="239"/>
      <c r="K2" s="239"/>
      <c r="L2" s="239"/>
      <c r="M2" s="239"/>
      <c r="N2" s="239"/>
      <c r="O2" s="239"/>
    </row>
    <row r="3" spans="1:23" s="13" customFormat="1" ht="12.75" customHeight="1" x14ac:dyDescent="0.25">
      <c r="A3" s="240" t="s">
        <v>20</v>
      </c>
      <c r="B3" s="240" t="s">
        <v>21</v>
      </c>
      <c r="C3" s="240" t="s">
        <v>1094</v>
      </c>
      <c r="D3" s="241" t="s">
        <v>23</v>
      </c>
      <c r="E3" s="242"/>
      <c r="F3" s="242"/>
      <c r="G3" s="242"/>
      <c r="H3" s="242"/>
      <c r="I3" s="243"/>
      <c r="J3" s="244" t="s">
        <v>24</v>
      </c>
      <c r="K3" s="245"/>
      <c r="L3" s="245"/>
      <c r="M3" s="245"/>
      <c r="N3" s="245"/>
      <c r="O3" s="246"/>
      <c r="P3" s="237"/>
      <c r="Q3" s="237"/>
      <c r="R3" s="237"/>
      <c r="S3" s="237"/>
      <c r="T3" s="237"/>
      <c r="U3" s="237"/>
      <c r="V3" s="237"/>
      <c r="W3" s="237"/>
    </row>
    <row r="4" spans="1:23" s="13" customFormat="1" ht="12.75" customHeight="1" x14ac:dyDescent="0.25">
      <c r="A4" s="247"/>
      <c r="B4" s="247"/>
      <c r="C4" s="247"/>
      <c r="D4" s="248" t="s">
        <v>25</v>
      </c>
      <c r="E4" s="248" t="s">
        <v>26</v>
      </c>
      <c r="F4" s="248" t="s">
        <v>27</v>
      </c>
      <c r="G4" s="248" t="s">
        <v>28</v>
      </c>
      <c r="H4" s="248" t="s">
        <v>29</v>
      </c>
      <c r="I4" s="248" t="s">
        <v>30</v>
      </c>
      <c r="J4" s="249" t="s">
        <v>25</v>
      </c>
      <c r="K4" s="249" t="s">
        <v>26</v>
      </c>
      <c r="L4" s="249" t="s">
        <v>27</v>
      </c>
      <c r="M4" s="249" t="s">
        <v>28</v>
      </c>
      <c r="N4" s="249" t="s">
        <v>29</v>
      </c>
      <c r="O4" s="249" t="s">
        <v>30</v>
      </c>
      <c r="P4" s="237"/>
      <c r="Q4" s="237"/>
      <c r="R4" s="237"/>
      <c r="S4" s="237"/>
      <c r="T4" s="237"/>
      <c r="U4" s="237"/>
      <c r="V4" s="237"/>
      <c r="W4" s="237"/>
    </row>
    <row r="5" spans="1:23" s="13" customFormat="1" ht="12.75" customHeight="1" thickBot="1" x14ac:dyDescent="0.3">
      <c r="A5" s="250" t="s">
        <v>31</v>
      </c>
      <c r="B5" s="251" t="s">
        <v>32</v>
      </c>
      <c r="C5" s="251" t="s">
        <v>33</v>
      </c>
      <c r="D5" s="252" t="s">
        <v>34</v>
      </c>
      <c r="E5" s="252" t="s">
        <v>35</v>
      </c>
      <c r="F5" s="252" t="s">
        <v>36</v>
      </c>
      <c r="G5" s="252" t="s">
        <v>37</v>
      </c>
      <c r="H5" s="252" t="s">
        <v>38</v>
      </c>
      <c r="I5" s="252" t="s">
        <v>39</v>
      </c>
      <c r="J5" s="253" t="s">
        <v>40</v>
      </c>
      <c r="K5" s="253" t="s">
        <v>41</v>
      </c>
      <c r="L5" s="253" t="s">
        <v>42</v>
      </c>
      <c r="M5" s="253" t="s">
        <v>43</v>
      </c>
      <c r="N5" s="253" t="s">
        <v>44</v>
      </c>
      <c r="O5" s="253" t="s">
        <v>45</v>
      </c>
      <c r="P5" s="237"/>
      <c r="Q5" s="237"/>
      <c r="R5" s="237"/>
      <c r="S5" s="237"/>
      <c r="T5" s="237"/>
      <c r="U5" s="237"/>
      <c r="V5" s="237"/>
      <c r="W5" s="237"/>
    </row>
    <row r="6" spans="1:23" s="13" customFormat="1" ht="12.75" customHeight="1" x14ac:dyDescent="0.25">
      <c r="A6" s="254" t="s">
        <v>1093</v>
      </c>
      <c r="B6" s="255" t="s">
        <v>1092</v>
      </c>
      <c r="C6" s="256" t="s">
        <v>517</v>
      </c>
      <c r="D6" s="232">
        <v>171457454.63999999</v>
      </c>
      <c r="E6" s="232">
        <v>171457454.63999999</v>
      </c>
      <c r="F6" s="232">
        <v>0</v>
      </c>
      <c r="G6" s="232">
        <v>122330422.77</v>
      </c>
      <c r="H6" s="232">
        <v>21247705.190000001</v>
      </c>
      <c r="I6" s="232">
        <v>27879326.68</v>
      </c>
      <c r="J6" s="233">
        <v>-49741649.210000001</v>
      </c>
      <c r="K6" s="233">
        <v>-49741649.210000001</v>
      </c>
      <c r="L6" s="233">
        <v>0</v>
      </c>
      <c r="M6" s="233">
        <v>-48125986.329999998</v>
      </c>
      <c r="N6" s="233">
        <v>300105.21999999997</v>
      </c>
      <c r="O6" s="233">
        <v>-1915768.1</v>
      </c>
      <c r="P6" s="237"/>
      <c r="Q6" s="237"/>
      <c r="R6" s="237"/>
      <c r="S6" s="237"/>
      <c r="T6" s="237"/>
      <c r="U6" s="237"/>
      <c r="V6" s="237"/>
      <c r="W6" s="237"/>
    </row>
    <row r="7" spans="1:23" s="13" customFormat="1" ht="12.75" customHeight="1" x14ac:dyDescent="0.25">
      <c r="A7" s="257" t="s">
        <v>48</v>
      </c>
      <c r="B7" s="258"/>
      <c r="C7" s="259"/>
      <c r="D7" s="234"/>
      <c r="E7" s="234"/>
      <c r="F7" s="234"/>
      <c r="G7" s="234"/>
      <c r="H7" s="234"/>
      <c r="I7" s="234"/>
      <c r="J7" s="235"/>
      <c r="K7" s="235"/>
      <c r="L7" s="235"/>
      <c r="M7" s="235"/>
      <c r="N7" s="235"/>
      <c r="O7" s="235"/>
      <c r="P7" s="237"/>
      <c r="Q7" s="237"/>
      <c r="R7" s="237"/>
      <c r="S7" s="237"/>
      <c r="T7" s="237"/>
      <c r="U7" s="237"/>
      <c r="V7" s="237"/>
      <c r="W7" s="237"/>
    </row>
    <row r="8" spans="1:23" s="13" customFormat="1" ht="12.75" customHeight="1" x14ac:dyDescent="0.25">
      <c r="A8" s="254" t="s">
        <v>1091</v>
      </c>
      <c r="B8" s="255" t="s">
        <v>1090</v>
      </c>
      <c r="C8" s="256" t="s">
        <v>517</v>
      </c>
      <c r="D8" s="232">
        <v>16650000</v>
      </c>
      <c r="E8" s="232">
        <v>16650000</v>
      </c>
      <c r="F8" s="232">
        <v>0</v>
      </c>
      <c r="G8" s="232">
        <v>-6560000</v>
      </c>
      <c r="H8" s="232">
        <v>14000000</v>
      </c>
      <c r="I8" s="232">
        <v>9210000</v>
      </c>
      <c r="J8" s="233">
        <v>14000000</v>
      </c>
      <c r="K8" s="233">
        <v>14000000</v>
      </c>
      <c r="L8" s="233">
        <v>0</v>
      </c>
      <c r="M8" s="233">
        <v>-3210000</v>
      </c>
      <c r="N8" s="233">
        <v>11000000</v>
      </c>
      <c r="O8" s="233">
        <v>6210000</v>
      </c>
      <c r="P8" s="237"/>
      <c r="Q8" s="237"/>
      <c r="R8" s="237"/>
      <c r="S8" s="237"/>
      <c r="T8" s="237"/>
      <c r="U8" s="237"/>
      <c r="V8" s="237"/>
      <c r="W8" s="237"/>
    </row>
    <row r="9" spans="1:23" s="13" customFormat="1" ht="12.75" customHeight="1" x14ac:dyDescent="0.25">
      <c r="A9" s="257" t="s">
        <v>1052</v>
      </c>
      <c r="B9" s="258"/>
      <c r="C9" s="259"/>
      <c r="D9" s="234"/>
      <c r="E9" s="234"/>
      <c r="F9" s="234"/>
      <c r="G9" s="234"/>
      <c r="H9" s="234"/>
      <c r="I9" s="234"/>
      <c r="J9" s="235"/>
      <c r="K9" s="235"/>
      <c r="L9" s="235"/>
      <c r="M9" s="235"/>
      <c r="N9" s="235"/>
      <c r="O9" s="235"/>
      <c r="P9" s="237"/>
      <c r="Q9" s="237"/>
      <c r="R9" s="237"/>
      <c r="S9" s="237"/>
      <c r="T9" s="237"/>
      <c r="U9" s="237"/>
      <c r="V9" s="237"/>
      <c r="W9" s="237"/>
    </row>
    <row r="10" spans="1:23" s="13" customFormat="1" ht="12.75" customHeight="1" x14ac:dyDescent="0.25">
      <c r="A10" s="254" t="s">
        <v>1089</v>
      </c>
      <c r="B10" s="255"/>
      <c r="C10" s="256" t="s">
        <v>1088</v>
      </c>
      <c r="D10" s="232">
        <v>14000000</v>
      </c>
      <c r="E10" s="232">
        <v>14000000</v>
      </c>
      <c r="F10" s="232">
        <v>0</v>
      </c>
      <c r="G10" s="232">
        <v>0</v>
      </c>
      <c r="H10" s="232">
        <v>14000000</v>
      </c>
      <c r="I10" s="232">
        <v>0</v>
      </c>
      <c r="J10" s="233">
        <v>14000000</v>
      </c>
      <c r="K10" s="233">
        <v>14000000</v>
      </c>
      <c r="L10" s="233">
        <v>0</v>
      </c>
      <c r="M10" s="233">
        <v>0</v>
      </c>
      <c r="N10" s="233">
        <v>14000000</v>
      </c>
      <c r="O10" s="233">
        <v>0</v>
      </c>
      <c r="P10" s="237"/>
      <c r="Q10" s="237"/>
      <c r="R10" s="237"/>
      <c r="S10" s="237"/>
      <c r="T10" s="237"/>
      <c r="U10" s="237"/>
      <c r="V10" s="237"/>
      <c r="W10" s="237"/>
    </row>
    <row r="11" spans="1:23" s="13" customFormat="1" ht="12.75" customHeight="1" x14ac:dyDescent="0.25">
      <c r="A11" s="254" t="s">
        <v>1087</v>
      </c>
      <c r="B11" s="255"/>
      <c r="C11" s="256" t="s">
        <v>1086</v>
      </c>
      <c r="D11" s="232">
        <v>14000000</v>
      </c>
      <c r="E11" s="232">
        <v>14000000</v>
      </c>
      <c r="F11" s="232">
        <v>0</v>
      </c>
      <c r="G11" s="232">
        <v>0</v>
      </c>
      <c r="H11" s="232">
        <v>14000000</v>
      </c>
      <c r="I11" s="232">
        <v>0</v>
      </c>
      <c r="J11" s="233">
        <v>14000000</v>
      </c>
      <c r="K11" s="233">
        <v>14000000</v>
      </c>
      <c r="L11" s="233">
        <v>0</v>
      </c>
      <c r="M11" s="233">
        <v>0</v>
      </c>
      <c r="N11" s="233">
        <v>14000000</v>
      </c>
      <c r="O11" s="233">
        <v>0</v>
      </c>
      <c r="P11" s="237"/>
      <c r="Q11" s="237"/>
      <c r="R11" s="237"/>
      <c r="S11" s="237"/>
      <c r="T11" s="237"/>
      <c r="U11" s="237"/>
      <c r="V11" s="237"/>
      <c r="W11" s="237"/>
    </row>
    <row r="12" spans="1:23" s="13" customFormat="1" ht="12.75" customHeight="1" x14ac:dyDescent="0.25">
      <c r="A12" s="254" t="s">
        <v>1348</v>
      </c>
      <c r="B12" s="255"/>
      <c r="C12" s="256" t="s">
        <v>1349</v>
      </c>
      <c r="D12" s="232">
        <v>14000000</v>
      </c>
      <c r="E12" s="232">
        <v>14000000</v>
      </c>
      <c r="F12" s="232">
        <v>0</v>
      </c>
      <c r="G12" s="232">
        <v>0</v>
      </c>
      <c r="H12" s="232">
        <v>14000000</v>
      </c>
      <c r="I12" s="232">
        <v>0</v>
      </c>
      <c r="J12" s="233">
        <v>14000000</v>
      </c>
      <c r="K12" s="233">
        <v>14000000</v>
      </c>
      <c r="L12" s="233">
        <v>0</v>
      </c>
      <c r="M12" s="233">
        <v>0</v>
      </c>
      <c r="N12" s="233">
        <v>14000000</v>
      </c>
      <c r="O12" s="233">
        <v>0</v>
      </c>
      <c r="P12" s="237"/>
      <c r="Q12" s="237"/>
      <c r="R12" s="237"/>
      <c r="S12" s="237"/>
      <c r="T12" s="237"/>
      <c r="U12" s="237"/>
      <c r="V12" s="237"/>
      <c r="W12" s="237"/>
    </row>
    <row r="13" spans="1:23" s="13" customFormat="1" ht="12.75" customHeight="1" x14ac:dyDescent="0.25">
      <c r="A13" s="254" t="s">
        <v>1085</v>
      </c>
      <c r="B13" s="255"/>
      <c r="C13" s="256" t="s">
        <v>1084</v>
      </c>
      <c r="D13" s="232">
        <v>6000000</v>
      </c>
      <c r="E13" s="232">
        <v>6000000</v>
      </c>
      <c r="F13" s="232">
        <v>3210000</v>
      </c>
      <c r="G13" s="232">
        <v>0</v>
      </c>
      <c r="H13" s="232">
        <v>0</v>
      </c>
      <c r="I13" s="232">
        <v>9210000</v>
      </c>
      <c r="J13" s="233">
        <v>0</v>
      </c>
      <c r="K13" s="233">
        <v>0</v>
      </c>
      <c r="L13" s="233">
        <v>3210000</v>
      </c>
      <c r="M13" s="233">
        <v>0</v>
      </c>
      <c r="N13" s="233">
        <v>-3000000</v>
      </c>
      <c r="O13" s="233">
        <v>6210000</v>
      </c>
      <c r="P13" s="237"/>
      <c r="Q13" s="237"/>
      <c r="R13" s="237"/>
      <c r="S13" s="237"/>
      <c r="T13" s="237"/>
      <c r="U13" s="237"/>
      <c r="V13" s="237"/>
      <c r="W13" s="237"/>
    </row>
    <row r="14" spans="1:23" s="13" customFormat="1" ht="12.75" customHeight="1" x14ac:dyDescent="0.25">
      <c r="A14" s="254" t="s">
        <v>1083</v>
      </c>
      <c r="B14" s="255"/>
      <c r="C14" s="256" t="s">
        <v>1082</v>
      </c>
      <c r="D14" s="232">
        <v>6000000</v>
      </c>
      <c r="E14" s="232">
        <v>6000000</v>
      </c>
      <c r="F14" s="232">
        <v>3210000</v>
      </c>
      <c r="G14" s="232">
        <v>0</v>
      </c>
      <c r="H14" s="232">
        <v>0</v>
      </c>
      <c r="I14" s="232">
        <v>9210000</v>
      </c>
      <c r="J14" s="233">
        <v>0</v>
      </c>
      <c r="K14" s="233">
        <v>0</v>
      </c>
      <c r="L14" s="233">
        <v>3210000</v>
      </c>
      <c r="M14" s="233">
        <v>0</v>
      </c>
      <c r="N14" s="233">
        <v>-3000000</v>
      </c>
      <c r="O14" s="233">
        <v>6210000</v>
      </c>
      <c r="P14" s="237"/>
      <c r="Q14" s="237"/>
      <c r="R14" s="237"/>
      <c r="S14" s="237"/>
      <c r="T14" s="237"/>
      <c r="U14" s="237"/>
      <c r="V14" s="237"/>
      <c r="W14" s="237"/>
    </row>
    <row r="15" spans="1:23" s="13" customFormat="1" ht="12.75" customHeight="1" x14ac:dyDescent="0.25">
      <c r="A15" s="254" t="s">
        <v>1081</v>
      </c>
      <c r="B15" s="255"/>
      <c r="C15" s="256" t="s">
        <v>1080</v>
      </c>
      <c r="D15" s="232">
        <v>6000000</v>
      </c>
      <c r="E15" s="232">
        <v>6000000</v>
      </c>
      <c r="F15" s="232">
        <v>23460000</v>
      </c>
      <c r="G15" s="232">
        <v>0</v>
      </c>
      <c r="H15" s="232">
        <v>6000000</v>
      </c>
      <c r="I15" s="232">
        <v>23460000</v>
      </c>
      <c r="J15" s="233">
        <v>0</v>
      </c>
      <c r="K15" s="233">
        <v>0</v>
      </c>
      <c r="L15" s="233">
        <v>23460000</v>
      </c>
      <c r="M15" s="233">
        <v>0</v>
      </c>
      <c r="N15" s="233">
        <v>3000000</v>
      </c>
      <c r="O15" s="233">
        <v>20460000</v>
      </c>
      <c r="P15" s="237"/>
      <c r="Q15" s="237"/>
      <c r="R15" s="237"/>
      <c r="S15" s="237"/>
      <c r="T15" s="237"/>
      <c r="U15" s="237"/>
      <c r="V15" s="237"/>
      <c r="W15" s="237"/>
    </row>
    <row r="16" spans="1:23" s="13" customFormat="1" ht="12.75" customHeight="1" x14ac:dyDescent="0.25">
      <c r="A16" s="254" t="s">
        <v>1079</v>
      </c>
      <c r="B16" s="255"/>
      <c r="C16" s="256" t="s">
        <v>1078</v>
      </c>
      <c r="D16" s="232">
        <v>3000000</v>
      </c>
      <c r="E16" s="232">
        <v>3000000</v>
      </c>
      <c r="F16" s="232">
        <v>20460000</v>
      </c>
      <c r="G16" s="232">
        <v>0</v>
      </c>
      <c r="H16" s="232">
        <v>0</v>
      </c>
      <c r="I16" s="232">
        <v>23460000</v>
      </c>
      <c r="J16" s="233">
        <v>0</v>
      </c>
      <c r="K16" s="233">
        <v>0</v>
      </c>
      <c r="L16" s="233">
        <v>20460000</v>
      </c>
      <c r="M16" s="233">
        <v>0</v>
      </c>
      <c r="N16" s="233">
        <v>0</v>
      </c>
      <c r="O16" s="233">
        <v>20460000</v>
      </c>
      <c r="P16" s="237"/>
      <c r="Q16" s="237"/>
      <c r="R16" s="237"/>
      <c r="S16" s="237"/>
      <c r="T16" s="237"/>
      <c r="U16" s="237"/>
      <c r="V16" s="237"/>
      <c r="W16" s="237"/>
    </row>
    <row r="17" spans="1:23" s="13" customFormat="1" ht="12.75" customHeight="1" x14ac:dyDescent="0.25">
      <c r="A17" s="254" t="s">
        <v>1077</v>
      </c>
      <c r="B17" s="255"/>
      <c r="C17" s="256" t="s">
        <v>1076</v>
      </c>
      <c r="D17" s="232">
        <v>3000000</v>
      </c>
      <c r="E17" s="232">
        <v>3000000</v>
      </c>
      <c r="F17" s="232">
        <v>3000000</v>
      </c>
      <c r="G17" s="232">
        <v>0</v>
      </c>
      <c r="H17" s="232">
        <v>6000000</v>
      </c>
      <c r="I17" s="232">
        <v>0</v>
      </c>
      <c r="J17" s="233">
        <v>0</v>
      </c>
      <c r="K17" s="233">
        <v>0</v>
      </c>
      <c r="L17" s="233">
        <v>3000000</v>
      </c>
      <c r="M17" s="233">
        <v>0</v>
      </c>
      <c r="N17" s="233">
        <v>3000000</v>
      </c>
      <c r="O17" s="233">
        <v>0</v>
      </c>
      <c r="P17" s="237"/>
      <c r="Q17" s="237"/>
      <c r="R17" s="237"/>
      <c r="S17" s="237"/>
      <c r="T17" s="237"/>
      <c r="U17" s="237"/>
      <c r="V17" s="237"/>
      <c r="W17" s="237"/>
    </row>
    <row r="18" spans="1:23" s="13" customFormat="1" ht="12.75" customHeight="1" x14ac:dyDescent="0.25">
      <c r="A18" s="254" t="s">
        <v>1075</v>
      </c>
      <c r="B18" s="255"/>
      <c r="C18" s="256" t="s">
        <v>1074</v>
      </c>
      <c r="D18" s="232">
        <v>0</v>
      </c>
      <c r="E18" s="232">
        <v>0</v>
      </c>
      <c r="F18" s="232">
        <v>-20250000</v>
      </c>
      <c r="G18" s="232">
        <v>0</v>
      </c>
      <c r="H18" s="232">
        <v>-6000000</v>
      </c>
      <c r="I18" s="232">
        <v>-14250000</v>
      </c>
      <c r="J18" s="233">
        <v>0</v>
      </c>
      <c r="K18" s="233">
        <v>0</v>
      </c>
      <c r="L18" s="233">
        <v>-20250000</v>
      </c>
      <c r="M18" s="233">
        <v>0</v>
      </c>
      <c r="N18" s="233">
        <v>-6000000</v>
      </c>
      <c r="O18" s="233">
        <v>-14250000</v>
      </c>
      <c r="P18" s="237"/>
      <c r="Q18" s="237"/>
      <c r="R18" s="237"/>
      <c r="S18" s="237"/>
      <c r="T18" s="237"/>
      <c r="U18" s="237"/>
      <c r="V18" s="237"/>
      <c r="W18" s="237"/>
    </row>
    <row r="19" spans="1:23" s="13" customFormat="1" ht="12.75" customHeight="1" x14ac:dyDescent="0.25">
      <c r="A19" s="254" t="s">
        <v>1073</v>
      </c>
      <c r="B19" s="255"/>
      <c r="C19" s="256" t="s">
        <v>1072</v>
      </c>
      <c r="D19" s="232">
        <v>0</v>
      </c>
      <c r="E19" s="232">
        <v>0</v>
      </c>
      <c r="F19" s="232">
        <v>-14250000</v>
      </c>
      <c r="G19" s="232">
        <v>0</v>
      </c>
      <c r="H19" s="232">
        <v>0</v>
      </c>
      <c r="I19" s="232">
        <v>-14250000</v>
      </c>
      <c r="J19" s="233">
        <v>0</v>
      </c>
      <c r="K19" s="233">
        <v>0</v>
      </c>
      <c r="L19" s="233">
        <v>-14250000</v>
      </c>
      <c r="M19" s="233">
        <v>0</v>
      </c>
      <c r="N19" s="233">
        <v>0</v>
      </c>
      <c r="O19" s="233">
        <v>-14250000</v>
      </c>
      <c r="P19" s="237"/>
      <c r="Q19" s="237"/>
      <c r="R19" s="237"/>
      <c r="S19" s="237"/>
      <c r="T19" s="237"/>
      <c r="U19" s="237"/>
      <c r="V19" s="237"/>
      <c r="W19" s="237"/>
    </row>
    <row r="20" spans="1:23" s="13" customFormat="1" ht="12.75" customHeight="1" x14ac:dyDescent="0.25">
      <c r="A20" s="254" t="s">
        <v>1071</v>
      </c>
      <c r="B20" s="255"/>
      <c r="C20" s="256" t="s">
        <v>1070</v>
      </c>
      <c r="D20" s="232">
        <v>0</v>
      </c>
      <c r="E20" s="232">
        <v>0</v>
      </c>
      <c r="F20" s="232">
        <v>-6000000</v>
      </c>
      <c r="G20" s="232">
        <v>0</v>
      </c>
      <c r="H20" s="232">
        <v>-6000000</v>
      </c>
      <c r="I20" s="232">
        <v>0</v>
      </c>
      <c r="J20" s="233">
        <v>0</v>
      </c>
      <c r="K20" s="233">
        <v>0</v>
      </c>
      <c r="L20" s="233">
        <v>-6000000</v>
      </c>
      <c r="M20" s="233">
        <v>0</v>
      </c>
      <c r="N20" s="233">
        <v>-6000000</v>
      </c>
      <c r="O20" s="233">
        <v>0</v>
      </c>
      <c r="P20" s="237"/>
      <c r="Q20" s="237"/>
      <c r="R20" s="237"/>
      <c r="S20" s="237"/>
      <c r="T20" s="237"/>
      <c r="U20" s="237"/>
      <c r="V20" s="237"/>
      <c r="W20" s="237"/>
    </row>
    <row r="21" spans="1:23" s="13" customFormat="1" ht="12.75" customHeight="1" x14ac:dyDescent="0.25">
      <c r="A21" s="254" t="s">
        <v>1069</v>
      </c>
      <c r="B21" s="255"/>
      <c r="C21" s="256" t="s">
        <v>1022</v>
      </c>
      <c r="D21" s="232">
        <v>-3350000</v>
      </c>
      <c r="E21" s="232">
        <v>-3350000</v>
      </c>
      <c r="F21" s="232">
        <v>-3210000</v>
      </c>
      <c r="G21" s="232">
        <v>-6560000</v>
      </c>
      <c r="H21" s="232">
        <v>0</v>
      </c>
      <c r="I21" s="232">
        <v>0</v>
      </c>
      <c r="J21" s="233">
        <v>0</v>
      </c>
      <c r="K21" s="233">
        <v>0</v>
      </c>
      <c r="L21" s="233">
        <v>-3210000</v>
      </c>
      <c r="M21" s="233">
        <v>-3210000</v>
      </c>
      <c r="N21" s="233">
        <v>0</v>
      </c>
      <c r="O21" s="233">
        <v>0</v>
      </c>
      <c r="P21" s="237"/>
      <c r="Q21" s="237"/>
      <c r="R21" s="237"/>
      <c r="S21" s="237"/>
      <c r="T21" s="237"/>
      <c r="U21" s="237"/>
      <c r="V21" s="237"/>
      <c r="W21" s="237"/>
    </row>
    <row r="22" spans="1:23" s="13" customFormat="1" ht="12.75" customHeight="1" x14ac:dyDescent="0.25">
      <c r="A22" s="254" t="s">
        <v>1068</v>
      </c>
      <c r="B22" s="255"/>
      <c r="C22" s="256" t="s">
        <v>1067</v>
      </c>
      <c r="D22" s="232">
        <v>-3350000</v>
      </c>
      <c r="E22" s="232">
        <v>-3350000</v>
      </c>
      <c r="F22" s="232">
        <v>-3210000</v>
      </c>
      <c r="G22" s="232">
        <v>-6560000</v>
      </c>
      <c r="H22" s="232">
        <v>0</v>
      </c>
      <c r="I22" s="232">
        <v>0</v>
      </c>
      <c r="J22" s="233">
        <v>0</v>
      </c>
      <c r="K22" s="233">
        <v>0</v>
      </c>
      <c r="L22" s="233">
        <v>-3210000</v>
      </c>
      <c r="M22" s="233">
        <v>-3210000</v>
      </c>
      <c r="N22" s="233">
        <v>0</v>
      </c>
      <c r="O22" s="233">
        <v>0</v>
      </c>
      <c r="P22" s="237"/>
      <c r="Q22" s="237"/>
      <c r="R22" s="237"/>
      <c r="S22" s="237"/>
      <c r="T22" s="237"/>
      <c r="U22" s="237"/>
      <c r="V22" s="237"/>
      <c r="W22" s="237"/>
    </row>
    <row r="23" spans="1:23" s="13" customFormat="1" ht="12.75" customHeight="1" x14ac:dyDescent="0.25">
      <c r="A23" s="254" t="s">
        <v>1066</v>
      </c>
      <c r="B23" s="255"/>
      <c r="C23" s="256" t="s">
        <v>1065</v>
      </c>
      <c r="D23" s="232">
        <v>-3350000</v>
      </c>
      <c r="E23" s="232">
        <v>-3350000</v>
      </c>
      <c r="F23" s="232">
        <v>-23460000</v>
      </c>
      <c r="G23" s="232">
        <v>-26810000</v>
      </c>
      <c r="H23" s="232">
        <v>0</v>
      </c>
      <c r="I23" s="232">
        <v>0</v>
      </c>
      <c r="J23" s="233">
        <v>0</v>
      </c>
      <c r="K23" s="233">
        <v>0</v>
      </c>
      <c r="L23" s="233">
        <v>-23460000</v>
      </c>
      <c r="M23" s="233">
        <v>-23460000</v>
      </c>
      <c r="N23" s="233">
        <v>0</v>
      </c>
      <c r="O23" s="233">
        <v>0</v>
      </c>
      <c r="P23" s="237"/>
      <c r="Q23" s="237"/>
      <c r="R23" s="237"/>
      <c r="S23" s="237"/>
      <c r="T23" s="237"/>
      <c r="U23" s="237"/>
      <c r="V23" s="237"/>
      <c r="W23" s="237"/>
    </row>
    <row r="24" spans="1:23" s="13" customFormat="1" ht="12.75" customHeight="1" x14ac:dyDescent="0.25">
      <c r="A24" s="254" t="s">
        <v>1064</v>
      </c>
      <c r="B24" s="255"/>
      <c r="C24" s="256" t="s">
        <v>1063</v>
      </c>
      <c r="D24" s="232">
        <v>-3350000</v>
      </c>
      <c r="E24" s="232">
        <v>-3350000</v>
      </c>
      <c r="F24" s="232">
        <v>-23460000</v>
      </c>
      <c r="G24" s="232">
        <v>-26810000</v>
      </c>
      <c r="H24" s="232">
        <v>0</v>
      </c>
      <c r="I24" s="232">
        <v>0</v>
      </c>
      <c r="J24" s="233">
        <v>0</v>
      </c>
      <c r="K24" s="233">
        <v>0</v>
      </c>
      <c r="L24" s="233">
        <v>-23460000</v>
      </c>
      <c r="M24" s="233">
        <v>-23460000</v>
      </c>
      <c r="N24" s="233">
        <v>0</v>
      </c>
      <c r="O24" s="233">
        <v>0</v>
      </c>
      <c r="P24" s="237"/>
      <c r="Q24" s="237"/>
      <c r="R24" s="237"/>
      <c r="S24" s="237"/>
      <c r="T24" s="237"/>
      <c r="U24" s="237"/>
      <c r="V24" s="237"/>
      <c r="W24" s="237"/>
    </row>
    <row r="25" spans="1:23" s="13" customFormat="1" ht="12.75" customHeight="1" x14ac:dyDescent="0.25">
      <c r="A25" s="254" t="s">
        <v>1062</v>
      </c>
      <c r="B25" s="255"/>
      <c r="C25" s="256" t="s">
        <v>1061</v>
      </c>
      <c r="D25" s="232">
        <v>-3350000</v>
      </c>
      <c r="E25" s="232">
        <v>-3350000</v>
      </c>
      <c r="F25" s="232">
        <v>-23460000</v>
      </c>
      <c r="G25" s="232">
        <v>-26810000</v>
      </c>
      <c r="H25" s="232">
        <v>0</v>
      </c>
      <c r="I25" s="232">
        <v>0</v>
      </c>
      <c r="J25" s="233">
        <v>0</v>
      </c>
      <c r="K25" s="233">
        <v>0</v>
      </c>
      <c r="L25" s="233">
        <v>-23460000</v>
      </c>
      <c r="M25" s="233">
        <v>-23460000</v>
      </c>
      <c r="N25" s="233">
        <v>0</v>
      </c>
      <c r="O25" s="233">
        <v>0</v>
      </c>
      <c r="P25" s="237"/>
      <c r="Q25" s="237"/>
      <c r="R25" s="237"/>
      <c r="S25" s="237"/>
      <c r="T25" s="237"/>
      <c r="U25" s="237"/>
      <c r="V25" s="237"/>
      <c r="W25" s="237"/>
    </row>
    <row r="26" spans="1:23" s="13" customFormat="1" ht="12.75" customHeight="1" x14ac:dyDescent="0.25">
      <c r="A26" s="254" t="s">
        <v>1060</v>
      </c>
      <c r="B26" s="255"/>
      <c r="C26" s="256" t="s">
        <v>1059</v>
      </c>
      <c r="D26" s="232">
        <v>0</v>
      </c>
      <c r="E26" s="232">
        <v>0</v>
      </c>
      <c r="F26" s="232">
        <v>20250000</v>
      </c>
      <c r="G26" s="232">
        <v>20250000</v>
      </c>
      <c r="H26" s="232">
        <v>0</v>
      </c>
      <c r="I26" s="232">
        <v>0</v>
      </c>
      <c r="J26" s="233">
        <v>0</v>
      </c>
      <c r="K26" s="233">
        <v>0</v>
      </c>
      <c r="L26" s="233">
        <v>20250000</v>
      </c>
      <c r="M26" s="233">
        <v>20250000</v>
      </c>
      <c r="N26" s="233">
        <v>0</v>
      </c>
      <c r="O26" s="233">
        <v>0</v>
      </c>
      <c r="P26" s="237"/>
      <c r="Q26" s="237"/>
      <c r="R26" s="237"/>
      <c r="S26" s="237"/>
      <c r="T26" s="237"/>
      <c r="U26" s="237"/>
      <c r="V26" s="237"/>
      <c r="W26" s="237"/>
    </row>
    <row r="27" spans="1:23" s="13" customFormat="1" ht="12.75" customHeight="1" x14ac:dyDescent="0.25">
      <c r="A27" s="254" t="s">
        <v>1058</v>
      </c>
      <c r="B27" s="255"/>
      <c r="C27" s="256" t="s">
        <v>1057</v>
      </c>
      <c r="D27" s="232">
        <v>0</v>
      </c>
      <c r="E27" s="232">
        <v>0</v>
      </c>
      <c r="F27" s="232">
        <v>20250000</v>
      </c>
      <c r="G27" s="232">
        <v>20250000</v>
      </c>
      <c r="H27" s="232">
        <v>0</v>
      </c>
      <c r="I27" s="232">
        <v>0</v>
      </c>
      <c r="J27" s="233">
        <v>0</v>
      </c>
      <c r="K27" s="233">
        <v>0</v>
      </c>
      <c r="L27" s="233">
        <v>20250000</v>
      </c>
      <c r="M27" s="233">
        <v>20250000</v>
      </c>
      <c r="N27" s="233">
        <v>0</v>
      </c>
      <c r="O27" s="233">
        <v>0</v>
      </c>
      <c r="P27" s="237"/>
      <c r="Q27" s="237"/>
      <c r="R27" s="237"/>
      <c r="S27" s="237"/>
      <c r="T27" s="237"/>
      <c r="U27" s="237"/>
      <c r="V27" s="237"/>
      <c r="W27" s="237"/>
    </row>
    <row r="28" spans="1:23" s="13" customFormat="1" ht="12.75" customHeight="1" x14ac:dyDescent="0.25">
      <c r="A28" s="254" t="s">
        <v>1056</v>
      </c>
      <c r="B28" s="255"/>
      <c r="C28" s="256" t="s">
        <v>1055</v>
      </c>
      <c r="D28" s="232">
        <v>0</v>
      </c>
      <c r="E28" s="232">
        <v>0</v>
      </c>
      <c r="F28" s="232">
        <v>20250000</v>
      </c>
      <c r="G28" s="232">
        <v>20250000</v>
      </c>
      <c r="H28" s="232">
        <v>0</v>
      </c>
      <c r="I28" s="232">
        <v>0</v>
      </c>
      <c r="J28" s="233">
        <v>0</v>
      </c>
      <c r="K28" s="233">
        <v>0</v>
      </c>
      <c r="L28" s="233">
        <v>20250000</v>
      </c>
      <c r="M28" s="233">
        <v>20250000</v>
      </c>
      <c r="N28" s="233">
        <v>0</v>
      </c>
      <c r="O28" s="233">
        <v>0</v>
      </c>
      <c r="P28" s="237"/>
      <c r="Q28" s="237"/>
      <c r="R28" s="237"/>
      <c r="S28" s="237"/>
      <c r="T28" s="237"/>
      <c r="U28" s="237"/>
      <c r="V28" s="237"/>
      <c r="W28" s="237"/>
    </row>
    <row r="29" spans="1:23" s="13" customFormat="1" ht="12.75" customHeight="1" x14ac:dyDescent="0.25">
      <c r="A29" s="254" t="s">
        <v>1054</v>
      </c>
      <c r="B29" s="255" t="s">
        <v>1053</v>
      </c>
      <c r="C29" s="256" t="s">
        <v>517</v>
      </c>
      <c r="D29" s="232">
        <v>0</v>
      </c>
      <c r="E29" s="232">
        <v>0</v>
      </c>
      <c r="F29" s="232">
        <v>0</v>
      </c>
      <c r="G29" s="232">
        <v>0</v>
      </c>
      <c r="H29" s="232">
        <v>0</v>
      </c>
      <c r="I29" s="232">
        <v>0</v>
      </c>
      <c r="J29" s="233">
        <v>0</v>
      </c>
      <c r="K29" s="233">
        <v>0</v>
      </c>
      <c r="L29" s="233">
        <v>0</v>
      </c>
      <c r="M29" s="233">
        <v>0</v>
      </c>
      <c r="N29" s="233">
        <v>0</v>
      </c>
      <c r="O29" s="233">
        <v>0</v>
      </c>
      <c r="P29" s="237"/>
      <c r="Q29" s="237"/>
      <c r="R29" s="237"/>
      <c r="S29" s="237"/>
      <c r="T29" s="237"/>
      <c r="U29" s="237"/>
      <c r="V29" s="237"/>
      <c r="W29" s="237"/>
    </row>
    <row r="30" spans="1:23" s="13" customFormat="1" ht="12.75" customHeight="1" x14ac:dyDescent="0.25">
      <c r="A30" s="257" t="s">
        <v>1052</v>
      </c>
      <c r="B30" s="258"/>
      <c r="C30" s="259"/>
      <c r="D30" s="234"/>
      <c r="E30" s="234"/>
      <c r="F30" s="234"/>
      <c r="G30" s="234"/>
      <c r="H30" s="234"/>
      <c r="I30" s="234"/>
      <c r="J30" s="235"/>
      <c r="K30" s="235"/>
      <c r="L30" s="235"/>
      <c r="M30" s="235"/>
      <c r="N30" s="235"/>
      <c r="O30" s="235"/>
      <c r="P30" s="237"/>
      <c r="Q30" s="237"/>
      <c r="R30" s="237"/>
      <c r="S30" s="237"/>
      <c r="T30" s="237"/>
      <c r="U30" s="237"/>
      <c r="V30" s="237"/>
      <c r="W30" s="237"/>
    </row>
    <row r="31" spans="1:23" s="13" customFormat="1" ht="12.75" customHeight="1" x14ac:dyDescent="0.25">
      <c r="A31" s="260"/>
      <c r="B31" s="255"/>
      <c r="C31" s="260"/>
      <c r="D31" s="232">
        <v>0</v>
      </c>
      <c r="E31" s="232">
        <v>0</v>
      </c>
      <c r="F31" s="232">
        <v>0</v>
      </c>
      <c r="G31" s="232">
        <v>0</v>
      </c>
      <c r="H31" s="232">
        <v>0</v>
      </c>
      <c r="I31" s="232">
        <v>0</v>
      </c>
      <c r="J31" s="233">
        <v>0</v>
      </c>
      <c r="K31" s="233">
        <v>0</v>
      </c>
      <c r="L31" s="233">
        <v>0</v>
      </c>
      <c r="M31" s="233">
        <v>0</v>
      </c>
      <c r="N31" s="233">
        <v>0</v>
      </c>
      <c r="O31" s="233">
        <v>0</v>
      </c>
      <c r="P31" s="237"/>
      <c r="Q31" s="237"/>
      <c r="R31" s="237"/>
      <c r="S31" s="237"/>
      <c r="T31" s="237"/>
      <c r="U31" s="237"/>
      <c r="V31" s="237"/>
      <c r="W31" s="237"/>
    </row>
    <row r="32" spans="1:23" s="13" customFormat="1" ht="12.75" customHeight="1" x14ac:dyDescent="0.25">
      <c r="A32" s="254" t="s">
        <v>1051</v>
      </c>
      <c r="B32" s="255" t="s">
        <v>1023</v>
      </c>
      <c r="C32" s="256" t="s">
        <v>1050</v>
      </c>
      <c r="D32" s="232">
        <v>154807454.63999999</v>
      </c>
      <c r="E32" s="232">
        <v>154807454.63999999</v>
      </c>
      <c r="F32" s="232">
        <v>0</v>
      </c>
      <c r="G32" s="232">
        <v>128890422.77</v>
      </c>
      <c r="H32" s="232">
        <v>7247705.1900000004</v>
      </c>
      <c r="I32" s="232">
        <v>18669326.68</v>
      </c>
      <c r="J32" s="233">
        <v>-63741649.210000001</v>
      </c>
      <c r="K32" s="233">
        <v>-63741649.210000001</v>
      </c>
      <c r="L32" s="233">
        <v>0</v>
      </c>
      <c r="M32" s="233">
        <v>-44915986.329999998</v>
      </c>
      <c r="N32" s="233">
        <v>-10699894.779999999</v>
      </c>
      <c r="O32" s="233">
        <v>-8125768.0999999996</v>
      </c>
      <c r="P32" s="237"/>
      <c r="Q32" s="237"/>
      <c r="R32" s="237"/>
      <c r="S32" s="237"/>
      <c r="T32" s="237"/>
      <c r="U32" s="237"/>
      <c r="V32" s="237"/>
      <c r="W32" s="237"/>
    </row>
    <row r="33" spans="1:23" s="13" customFormat="1" ht="12.75" customHeight="1" x14ac:dyDescent="0.25">
      <c r="A33" s="254" t="s">
        <v>1049</v>
      </c>
      <c r="B33" s="255" t="s">
        <v>1023</v>
      </c>
      <c r="C33" s="256" t="s">
        <v>1048</v>
      </c>
      <c r="D33" s="232">
        <v>154807454.63999999</v>
      </c>
      <c r="E33" s="232">
        <v>154807454.63999999</v>
      </c>
      <c r="F33" s="232">
        <v>0</v>
      </c>
      <c r="G33" s="232">
        <v>128890422.77</v>
      </c>
      <c r="H33" s="232">
        <v>7247705.1900000004</v>
      </c>
      <c r="I33" s="232">
        <v>18669326.68</v>
      </c>
      <c r="J33" s="233">
        <v>-63741649.210000001</v>
      </c>
      <c r="K33" s="233">
        <v>-63741649.210000001</v>
      </c>
      <c r="L33" s="233">
        <v>0</v>
      </c>
      <c r="M33" s="233">
        <v>-44915986.329999998</v>
      </c>
      <c r="N33" s="233">
        <v>-10699894.779999999</v>
      </c>
      <c r="O33" s="233">
        <v>-8125768.0999999996</v>
      </c>
      <c r="P33" s="237"/>
      <c r="Q33" s="237"/>
      <c r="R33" s="237"/>
      <c r="S33" s="237"/>
      <c r="T33" s="237"/>
      <c r="U33" s="237"/>
      <c r="V33" s="237"/>
      <c r="W33" s="237"/>
    </row>
    <row r="34" spans="1:23" s="13" customFormat="1" ht="12.75" customHeight="1" x14ac:dyDescent="0.25">
      <c r="A34" s="254" t="s">
        <v>1047</v>
      </c>
      <c r="B34" s="255" t="s">
        <v>1021</v>
      </c>
      <c r="C34" s="256" t="s">
        <v>1046</v>
      </c>
      <c r="D34" s="232">
        <v>-3402875712</v>
      </c>
      <c r="E34" s="232">
        <v>-3402875712</v>
      </c>
      <c r="F34" s="232">
        <v>-88167243.549999997</v>
      </c>
      <c r="G34" s="232">
        <v>-2769781351.5500002</v>
      </c>
      <c r="H34" s="232">
        <v>-377974993</v>
      </c>
      <c r="I34" s="232">
        <v>-343286611</v>
      </c>
      <c r="J34" s="233">
        <v>-3641830286.9200001</v>
      </c>
      <c r="K34" s="233">
        <v>-3641830286.9200001</v>
      </c>
      <c r="L34" s="233">
        <v>-88167350.810000002</v>
      </c>
      <c r="M34" s="233">
        <v>-2928177483.0999999</v>
      </c>
      <c r="N34" s="233">
        <v>-426999432</v>
      </c>
      <c r="O34" s="233">
        <v>-374820722.63</v>
      </c>
      <c r="P34" s="237"/>
      <c r="Q34" s="237"/>
      <c r="R34" s="237"/>
      <c r="S34" s="237"/>
      <c r="T34" s="237"/>
      <c r="U34" s="237"/>
      <c r="V34" s="237"/>
      <c r="W34" s="237"/>
    </row>
    <row r="35" spans="1:23" s="13" customFormat="1" ht="12.75" customHeight="1" x14ac:dyDescent="0.25">
      <c r="A35" s="257" t="s">
        <v>48</v>
      </c>
      <c r="B35" s="258"/>
      <c r="C35" s="259"/>
      <c r="D35" s="234"/>
      <c r="E35" s="234"/>
      <c r="F35" s="234"/>
      <c r="G35" s="234"/>
      <c r="H35" s="234"/>
      <c r="I35" s="234"/>
      <c r="J35" s="235"/>
      <c r="K35" s="235"/>
      <c r="L35" s="235"/>
      <c r="M35" s="235"/>
      <c r="N35" s="235"/>
      <c r="O35" s="235"/>
      <c r="P35" s="237"/>
      <c r="Q35" s="237"/>
      <c r="R35" s="237"/>
      <c r="S35" s="237"/>
      <c r="T35" s="237"/>
      <c r="U35" s="237"/>
      <c r="V35" s="237"/>
      <c r="W35" s="237"/>
    </row>
    <row r="36" spans="1:23" s="13" customFormat="1" ht="12.75" customHeight="1" x14ac:dyDescent="0.25">
      <c r="A36" s="254" t="s">
        <v>1045</v>
      </c>
      <c r="B36" s="255"/>
      <c r="C36" s="256" t="s">
        <v>1044</v>
      </c>
      <c r="D36" s="232">
        <v>-3402875712</v>
      </c>
      <c r="E36" s="232">
        <v>-3402875712</v>
      </c>
      <c r="F36" s="232">
        <v>-88167243.549999997</v>
      </c>
      <c r="G36" s="232">
        <v>-2769781351.5500002</v>
      </c>
      <c r="H36" s="232">
        <v>-377974993</v>
      </c>
      <c r="I36" s="232">
        <v>-343286611</v>
      </c>
      <c r="J36" s="233">
        <v>-3641830286.9200001</v>
      </c>
      <c r="K36" s="233">
        <v>-3641830286.9200001</v>
      </c>
      <c r="L36" s="233">
        <v>-88167350.810000002</v>
      </c>
      <c r="M36" s="233">
        <v>-2928177483.0999999</v>
      </c>
      <c r="N36" s="233">
        <v>-426999432</v>
      </c>
      <c r="O36" s="233">
        <v>-374820722.63</v>
      </c>
      <c r="P36" s="237"/>
      <c r="Q36" s="237"/>
      <c r="R36" s="237"/>
      <c r="S36" s="237"/>
      <c r="T36" s="237"/>
      <c r="U36" s="237"/>
      <c r="V36" s="237"/>
      <c r="W36" s="237"/>
    </row>
    <row r="37" spans="1:23" s="13" customFormat="1" ht="12.75" customHeight="1" x14ac:dyDescent="0.25">
      <c r="A37" s="254" t="s">
        <v>1043</v>
      </c>
      <c r="B37" s="255"/>
      <c r="C37" s="256" t="s">
        <v>1042</v>
      </c>
      <c r="D37" s="232">
        <v>-3402875712</v>
      </c>
      <c r="E37" s="232">
        <v>-3402875712</v>
      </c>
      <c r="F37" s="232">
        <v>-88167243.549999997</v>
      </c>
      <c r="G37" s="232">
        <v>-2769781351.5500002</v>
      </c>
      <c r="H37" s="232">
        <v>-377974993</v>
      </c>
      <c r="I37" s="232">
        <v>-343286611</v>
      </c>
      <c r="J37" s="233">
        <v>-3641830286.9200001</v>
      </c>
      <c r="K37" s="233">
        <v>-3641830286.9200001</v>
      </c>
      <c r="L37" s="233">
        <v>-88167350.810000002</v>
      </c>
      <c r="M37" s="233">
        <v>-2928177483.0999999</v>
      </c>
      <c r="N37" s="233">
        <v>-426999432</v>
      </c>
      <c r="O37" s="233">
        <v>-374820722.63</v>
      </c>
      <c r="P37" s="237"/>
      <c r="Q37" s="237"/>
      <c r="R37" s="237"/>
      <c r="S37" s="237"/>
      <c r="T37" s="237"/>
      <c r="U37" s="237"/>
      <c r="V37" s="237"/>
      <c r="W37" s="237"/>
    </row>
    <row r="38" spans="1:23" s="13" customFormat="1" ht="12.75" customHeight="1" x14ac:dyDescent="0.25">
      <c r="A38" s="254" t="s">
        <v>1041</v>
      </c>
      <c r="B38" s="255"/>
      <c r="C38" s="256" t="s">
        <v>1040</v>
      </c>
      <c r="D38" s="232">
        <v>-292940919</v>
      </c>
      <c r="E38" s="232">
        <v>-292940919</v>
      </c>
      <c r="F38" s="232">
        <v>-50345692</v>
      </c>
      <c r="G38" s="232">
        <v>0</v>
      </c>
      <c r="H38" s="232">
        <v>0</v>
      </c>
      <c r="I38" s="232">
        <v>-343286611</v>
      </c>
      <c r="J38" s="233">
        <v>-324475030.63</v>
      </c>
      <c r="K38" s="233">
        <v>-324475030.63</v>
      </c>
      <c r="L38" s="233">
        <v>-50345692</v>
      </c>
      <c r="M38" s="233">
        <v>0</v>
      </c>
      <c r="N38" s="233">
        <v>0</v>
      </c>
      <c r="O38" s="233">
        <v>-374820722.63</v>
      </c>
      <c r="P38" s="237"/>
      <c r="Q38" s="237"/>
      <c r="R38" s="237"/>
      <c r="S38" s="237"/>
      <c r="T38" s="237"/>
      <c r="U38" s="237"/>
      <c r="V38" s="237"/>
      <c r="W38" s="237"/>
    </row>
    <row r="39" spans="1:23" s="13" customFormat="1" ht="12.75" customHeight="1" x14ac:dyDescent="0.25">
      <c r="A39" s="254" t="s">
        <v>1039</v>
      </c>
      <c r="B39" s="255"/>
      <c r="C39" s="256" t="s">
        <v>1038</v>
      </c>
      <c r="D39" s="232">
        <v>-373252993</v>
      </c>
      <c r="E39" s="232">
        <v>-373252993</v>
      </c>
      <c r="F39" s="232">
        <v>-4722000</v>
      </c>
      <c r="G39" s="232">
        <v>0</v>
      </c>
      <c r="H39" s="232">
        <v>-377974993</v>
      </c>
      <c r="I39" s="232">
        <v>0</v>
      </c>
      <c r="J39" s="233">
        <v>-422277432</v>
      </c>
      <c r="K39" s="233">
        <v>-422277432</v>
      </c>
      <c r="L39" s="233">
        <v>-4722000</v>
      </c>
      <c r="M39" s="233">
        <v>0</v>
      </c>
      <c r="N39" s="233">
        <v>-426999432</v>
      </c>
      <c r="O39" s="233">
        <v>0</v>
      </c>
      <c r="P39" s="237"/>
      <c r="Q39" s="237"/>
      <c r="R39" s="237"/>
      <c r="S39" s="237"/>
      <c r="T39" s="237"/>
      <c r="U39" s="237"/>
      <c r="V39" s="237"/>
      <c r="W39" s="237"/>
    </row>
    <row r="40" spans="1:23" s="13" customFormat="1" ht="12.75" customHeight="1" x14ac:dyDescent="0.25">
      <c r="A40" s="254" t="s">
        <v>1037</v>
      </c>
      <c r="B40" s="255"/>
      <c r="C40" s="256" t="s">
        <v>1036</v>
      </c>
      <c r="D40" s="232">
        <v>-2736681800</v>
      </c>
      <c r="E40" s="232">
        <v>-2736681800</v>
      </c>
      <c r="F40" s="232">
        <v>-33099551.550000001</v>
      </c>
      <c r="G40" s="232">
        <v>-2769781351.5500002</v>
      </c>
      <c r="H40" s="232">
        <v>0</v>
      </c>
      <c r="I40" s="232">
        <v>0</v>
      </c>
      <c r="J40" s="233">
        <v>-2895077824.29</v>
      </c>
      <c r="K40" s="233">
        <v>-2895077824.29</v>
      </c>
      <c r="L40" s="233">
        <v>-33099658.809999999</v>
      </c>
      <c r="M40" s="233">
        <v>-2928177483.0999999</v>
      </c>
      <c r="N40" s="233">
        <v>0</v>
      </c>
      <c r="O40" s="233">
        <v>0</v>
      </c>
      <c r="P40" s="237"/>
      <c r="Q40" s="237"/>
      <c r="R40" s="237"/>
      <c r="S40" s="237"/>
      <c r="T40" s="237"/>
      <c r="U40" s="237"/>
      <c r="V40" s="237"/>
      <c r="W40" s="237"/>
    </row>
    <row r="41" spans="1:23" s="13" customFormat="1" ht="12.75" customHeight="1" x14ac:dyDescent="0.25">
      <c r="A41" s="254" t="s">
        <v>1035</v>
      </c>
      <c r="B41" s="255" t="s">
        <v>1019</v>
      </c>
      <c r="C41" s="256" t="s">
        <v>1034</v>
      </c>
      <c r="D41" s="232">
        <v>3561545966.6399999</v>
      </c>
      <c r="E41" s="232">
        <v>3561545966.6399999</v>
      </c>
      <c r="F41" s="232">
        <v>88167243.549999997</v>
      </c>
      <c r="G41" s="232">
        <v>2902534574.3200002</v>
      </c>
      <c r="H41" s="232">
        <v>385222698.19</v>
      </c>
      <c r="I41" s="232">
        <v>361955937.68000001</v>
      </c>
      <c r="J41" s="233">
        <v>3578088637.71</v>
      </c>
      <c r="K41" s="233">
        <v>3578088637.71</v>
      </c>
      <c r="L41" s="233">
        <v>88167350.810000002</v>
      </c>
      <c r="M41" s="233">
        <v>2883261496.77</v>
      </c>
      <c r="N41" s="233">
        <v>416299537.22000003</v>
      </c>
      <c r="O41" s="233">
        <v>366694954.52999997</v>
      </c>
      <c r="P41" s="237"/>
      <c r="Q41" s="237"/>
      <c r="R41" s="237"/>
      <c r="S41" s="237"/>
      <c r="T41" s="237"/>
      <c r="U41" s="237"/>
      <c r="V41" s="237"/>
      <c r="W41" s="237"/>
    </row>
    <row r="42" spans="1:23" s="13" customFormat="1" ht="12.75" customHeight="1" x14ac:dyDescent="0.25">
      <c r="A42" s="257" t="s">
        <v>48</v>
      </c>
      <c r="B42" s="258"/>
      <c r="C42" s="259"/>
      <c r="D42" s="234"/>
      <c r="E42" s="234"/>
      <c r="F42" s="234"/>
      <c r="G42" s="234"/>
      <c r="H42" s="234"/>
      <c r="I42" s="234"/>
      <c r="J42" s="235"/>
      <c r="K42" s="235"/>
      <c r="L42" s="235"/>
      <c r="M42" s="235"/>
      <c r="N42" s="235"/>
      <c r="O42" s="235"/>
      <c r="P42" s="237"/>
      <c r="Q42" s="237"/>
      <c r="R42" s="237"/>
      <c r="S42" s="237"/>
      <c r="T42" s="237"/>
      <c r="U42" s="237"/>
      <c r="V42" s="237"/>
      <c r="W42" s="237"/>
    </row>
    <row r="43" spans="1:23" s="13" customFormat="1" ht="12.75" customHeight="1" x14ac:dyDescent="0.25">
      <c r="A43" s="254" t="s">
        <v>1033</v>
      </c>
      <c r="B43" s="255"/>
      <c r="C43" s="256" t="s">
        <v>1032</v>
      </c>
      <c r="D43" s="232">
        <v>3561545966.6399999</v>
      </c>
      <c r="E43" s="232">
        <v>3561545966.6399999</v>
      </c>
      <c r="F43" s="232">
        <v>88167243.549999997</v>
      </c>
      <c r="G43" s="232">
        <v>2902534574.3200002</v>
      </c>
      <c r="H43" s="232">
        <v>385222698.19</v>
      </c>
      <c r="I43" s="232">
        <v>361955937.68000001</v>
      </c>
      <c r="J43" s="233">
        <v>3578088637.71</v>
      </c>
      <c r="K43" s="233">
        <v>3578088637.71</v>
      </c>
      <c r="L43" s="233">
        <v>88167350.810000002</v>
      </c>
      <c r="M43" s="233">
        <v>2883261496.77</v>
      </c>
      <c r="N43" s="233">
        <v>416299537.22000003</v>
      </c>
      <c r="O43" s="233">
        <v>366694954.52999997</v>
      </c>
      <c r="P43" s="237"/>
      <c r="Q43" s="237"/>
      <c r="R43" s="237"/>
      <c r="S43" s="237"/>
      <c r="T43" s="237"/>
      <c r="U43" s="237"/>
      <c r="V43" s="237"/>
      <c r="W43" s="237"/>
    </row>
    <row r="44" spans="1:23" s="13" customFormat="1" ht="12.75" customHeight="1" x14ac:dyDescent="0.25">
      <c r="A44" s="254" t="s">
        <v>1031</v>
      </c>
      <c r="B44" s="255"/>
      <c r="C44" s="256" t="s">
        <v>1030</v>
      </c>
      <c r="D44" s="232">
        <v>3561545966.6399999</v>
      </c>
      <c r="E44" s="232">
        <v>3561545966.6399999</v>
      </c>
      <c r="F44" s="232">
        <v>88167243.549999997</v>
      </c>
      <c r="G44" s="232">
        <v>2902534574.3200002</v>
      </c>
      <c r="H44" s="232">
        <v>385222698.19</v>
      </c>
      <c r="I44" s="232">
        <v>361955937.68000001</v>
      </c>
      <c r="J44" s="233">
        <v>3578088637.71</v>
      </c>
      <c r="K44" s="233">
        <v>3578088637.71</v>
      </c>
      <c r="L44" s="233">
        <v>88167350.810000002</v>
      </c>
      <c r="M44" s="233">
        <v>2883261496.77</v>
      </c>
      <c r="N44" s="233">
        <v>416299537.22000003</v>
      </c>
      <c r="O44" s="233">
        <v>366694954.52999997</v>
      </c>
      <c r="P44" s="237"/>
      <c r="Q44" s="237"/>
      <c r="R44" s="237"/>
      <c r="S44" s="237"/>
      <c r="T44" s="237"/>
      <c r="U44" s="237"/>
      <c r="V44" s="237"/>
      <c r="W44" s="237"/>
    </row>
    <row r="45" spans="1:23" s="13" customFormat="1" ht="12.75" customHeight="1" x14ac:dyDescent="0.25">
      <c r="A45" s="254" t="s">
        <v>1029</v>
      </c>
      <c r="B45" s="255"/>
      <c r="C45" s="256" t="s">
        <v>1028</v>
      </c>
      <c r="D45" s="232">
        <v>346133086.13</v>
      </c>
      <c r="E45" s="232">
        <v>346133086.13</v>
      </c>
      <c r="F45" s="232">
        <v>15822851.550000001</v>
      </c>
      <c r="G45" s="232">
        <v>0</v>
      </c>
      <c r="H45" s="232">
        <v>0</v>
      </c>
      <c r="I45" s="232">
        <v>361955937.68000001</v>
      </c>
      <c r="J45" s="233">
        <v>350871950.51999998</v>
      </c>
      <c r="K45" s="233">
        <v>350871950.51999998</v>
      </c>
      <c r="L45" s="233">
        <v>15823004.01</v>
      </c>
      <c r="M45" s="233">
        <v>0</v>
      </c>
      <c r="N45" s="233">
        <v>0</v>
      </c>
      <c r="O45" s="233">
        <v>366694954.52999997</v>
      </c>
      <c r="P45" s="237"/>
      <c r="Q45" s="237"/>
      <c r="R45" s="237"/>
      <c r="S45" s="237"/>
      <c r="T45" s="237"/>
      <c r="U45" s="237"/>
      <c r="V45" s="237"/>
      <c r="W45" s="237"/>
    </row>
    <row r="46" spans="1:23" s="13" customFormat="1" ht="12.75" customHeight="1" x14ac:dyDescent="0.25">
      <c r="A46" s="254" t="s">
        <v>1027</v>
      </c>
      <c r="B46" s="255"/>
      <c r="C46" s="256" t="s">
        <v>1026</v>
      </c>
      <c r="D46" s="232">
        <v>367945998.19</v>
      </c>
      <c r="E46" s="232">
        <v>367945998.19</v>
      </c>
      <c r="F46" s="232">
        <v>17276700</v>
      </c>
      <c r="G46" s="232">
        <v>0</v>
      </c>
      <c r="H46" s="232">
        <v>385222698.19</v>
      </c>
      <c r="I46" s="232">
        <v>0</v>
      </c>
      <c r="J46" s="233">
        <v>399022882.42000002</v>
      </c>
      <c r="K46" s="233">
        <v>399022882.42000002</v>
      </c>
      <c r="L46" s="233">
        <v>17276654.800000001</v>
      </c>
      <c r="M46" s="233">
        <v>0</v>
      </c>
      <c r="N46" s="233">
        <v>416299537.22000003</v>
      </c>
      <c r="O46" s="233">
        <v>0</v>
      </c>
      <c r="P46" s="237"/>
      <c r="Q46" s="237"/>
      <c r="R46" s="237"/>
      <c r="S46" s="237"/>
      <c r="T46" s="237"/>
      <c r="U46" s="237"/>
      <c r="V46" s="237"/>
      <c r="W46" s="237"/>
    </row>
    <row r="47" spans="1:23" s="13" customFormat="1" ht="12.75" customHeight="1" x14ac:dyDescent="0.25">
      <c r="A47" s="254" t="s">
        <v>1025</v>
      </c>
      <c r="B47" s="255"/>
      <c r="C47" s="256" t="s">
        <v>1024</v>
      </c>
      <c r="D47" s="232">
        <v>2847466882.3200002</v>
      </c>
      <c r="E47" s="232">
        <v>2847466882.3200002</v>
      </c>
      <c r="F47" s="232">
        <v>55067692</v>
      </c>
      <c r="G47" s="232">
        <v>2902534574.3200002</v>
      </c>
      <c r="H47" s="232">
        <v>0</v>
      </c>
      <c r="I47" s="232">
        <v>0</v>
      </c>
      <c r="J47" s="233">
        <v>2828193804.77</v>
      </c>
      <c r="K47" s="233">
        <v>2828193804.77</v>
      </c>
      <c r="L47" s="233">
        <v>55067692</v>
      </c>
      <c r="M47" s="233">
        <v>2883261496.77</v>
      </c>
      <c r="N47" s="233">
        <v>0</v>
      </c>
      <c r="O47" s="233">
        <v>0</v>
      </c>
      <c r="P47" s="237"/>
      <c r="Q47" s="237"/>
      <c r="R47" s="237"/>
      <c r="S47" s="237"/>
      <c r="T47" s="237"/>
      <c r="U47" s="237"/>
      <c r="V47" s="237"/>
      <c r="W47" s="237"/>
    </row>
    <row r="48" spans="1:23" s="13" customFormat="1" ht="12.75" customHeight="1" x14ac:dyDescent="0.25">
      <c r="A48" s="260"/>
      <c r="B48" s="255" t="s">
        <v>1023</v>
      </c>
      <c r="C48" s="256" t="s">
        <v>1022</v>
      </c>
      <c r="D48" s="232">
        <v>0</v>
      </c>
      <c r="E48" s="232">
        <v>0</v>
      </c>
      <c r="F48" s="232">
        <v>0</v>
      </c>
      <c r="G48" s="232">
        <v>0</v>
      </c>
      <c r="H48" s="232">
        <v>0</v>
      </c>
      <c r="I48" s="232">
        <v>0</v>
      </c>
      <c r="J48" s="233">
        <v>0</v>
      </c>
      <c r="K48" s="233">
        <v>0</v>
      </c>
      <c r="L48" s="233">
        <v>0</v>
      </c>
      <c r="M48" s="233">
        <v>0</v>
      </c>
      <c r="N48" s="233">
        <v>0</v>
      </c>
      <c r="O48" s="233">
        <v>0</v>
      </c>
      <c r="P48" s="237"/>
      <c r="Q48" s="237"/>
      <c r="R48" s="237"/>
      <c r="S48" s="237"/>
      <c r="T48" s="237"/>
      <c r="U48" s="237"/>
      <c r="V48" s="237"/>
      <c r="W48" s="237"/>
    </row>
    <row r="49" spans="1:23" s="13" customFormat="1" ht="12.75" customHeight="1" x14ac:dyDescent="0.25">
      <c r="A49" s="260"/>
      <c r="B49" s="255" t="s">
        <v>1021</v>
      </c>
      <c r="C49" s="256" t="s">
        <v>1020</v>
      </c>
      <c r="D49" s="232">
        <v>0</v>
      </c>
      <c r="E49" s="232">
        <v>0</v>
      </c>
      <c r="F49" s="232">
        <v>0</v>
      </c>
      <c r="G49" s="232">
        <v>0</v>
      </c>
      <c r="H49" s="232">
        <v>0</v>
      </c>
      <c r="I49" s="232">
        <v>0</v>
      </c>
      <c r="J49" s="233">
        <v>0</v>
      </c>
      <c r="K49" s="233">
        <v>0</v>
      </c>
      <c r="L49" s="233">
        <v>0</v>
      </c>
      <c r="M49" s="233">
        <v>0</v>
      </c>
      <c r="N49" s="233">
        <v>0</v>
      </c>
      <c r="O49" s="233">
        <v>0</v>
      </c>
      <c r="P49" s="237"/>
      <c r="Q49" s="237"/>
      <c r="R49" s="237"/>
      <c r="S49" s="237"/>
      <c r="T49" s="237"/>
      <c r="U49" s="237"/>
      <c r="V49" s="237"/>
      <c r="W49" s="237"/>
    </row>
    <row r="50" spans="1:23" s="13" customFormat="1" ht="12.75" customHeight="1" x14ac:dyDescent="0.25">
      <c r="A50" s="260"/>
      <c r="B50" s="255"/>
      <c r="C50" s="260"/>
      <c r="D50" s="232">
        <v>0</v>
      </c>
      <c r="E50" s="232">
        <v>0</v>
      </c>
      <c r="F50" s="232">
        <v>0</v>
      </c>
      <c r="G50" s="232">
        <v>0</v>
      </c>
      <c r="H50" s="232">
        <v>0</v>
      </c>
      <c r="I50" s="232">
        <v>0</v>
      </c>
      <c r="J50" s="233">
        <v>0</v>
      </c>
      <c r="K50" s="233">
        <v>0</v>
      </c>
      <c r="L50" s="233">
        <v>0</v>
      </c>
      <c r="M50" s="233">
        <v>0</v>
      </c>
      <c r="N50" s="233">
        <v>0</v>
      </c>
      <c r="O50" s="233">
        <v>0</v>
      </c>
      <c r="P50" s="237"/>
      <c r="Q50" s="237"/>
      <c r="R50" s="237"/>
      <c r="S50" s="237"/>
      <c r="T50" s="237"/>
      <c r="U50" s="237"/>
      <c r="V50" s="237"/>
      <c r="W50" s="237"/>
    </row>
    <row r="51" spans="1:23" s="13" customFormat="1" ht="12.75" customHeight="1" x14ac:dyDescent="0.25">
      <c r="A51" s="260"/>
      <c r="B51" s="255" t="s">
        <v>1019</v>
      </c>
      <c r="C51" s="256" t="s">
        <v>1018</v>
      </c>
      <c r="D51" s="232">
        <v>0</v>
      </c>
      <c r="E51" s="232">
        <v>0</v>
      </c>
      <c r="F51" s="232">
        <v>0</v>
      </c>
      <c r="G51" s="232">
        <v>0</v>
      </c>
      <c r="H51" s="232">
        <v>0</v>
      </c>
      <c r="I51" s="232">
        <v>0</v>
      </c>
      <c r="J51" s="233">
        <v>0</v>
      </c>
      <c r="K51" s="233">
        <v>0</v>
      </c>
      <c r="L51" s="233">
        <v>0</v>
      </c>
      <c r="M51" s="233">
        <v>0</v>
      </c>
      <c r="N51" s="233">
        <v>0</v>
      </c>
      <c r="O51" s="233">
        <v>0</v>
      </c>
      <c r="P51" s="237"/>
      <c r="Q51" s="237"/>
      <c r="R51" s="237"/>
      <c r="S51" s="237"/>
      <c r="T51" s="237"/>
      <c r="U51" s="237"/>
      <c r="V51" s="237"/>
      <c r="W51" s="237"/>
    </row>
    <row r="52" spans="1:23" s="13" customFormat="1" ht="12.75" customHeight="1" thickBot="1" x14ac:dyDescent="0.3">
      <c r="A52" s="260"/>
      <c r="B52" s="255"/>
      <c r="C52" s="260"/>
      <c r="D52" s="232">
        <v>0</v>
      </c>
      <c r="E52" s="232">
        <v>0</v>
      </c>
      <c r="F52" s="232">
        <v>0</v>
      </c>
      <c r="G52" s="232">
        <v>0</v>
      </c>
      <c r="H52" s="232">
        <v>0</v>
      </c>
      <c r="I52" s="232">
        <v>0</v>
      </c>
      <c r="J52" s="233">
        <v>0</v>
      </c>
      <c r="K52" s="233">
        <v>0</v>
      </c>
      <c r="L52" s="233">
        <v>0</v>
      </c>
      <c r="M52" s="233">
        <v>0</v>
      </c>
      <c r="N52" s="233">
        <v>0</v>
      </c>
      <c r="O52" s="233">
        <v>0</v>
      </c>
      <c r="P52" s="237"/>
      <c r="Q52" s="237"/>
      <c r="R52" s="237"/>
      <c r="S52" s="237"/>
      <c r="T52" s="237"/>
      <c r="U52" s="237"/>
      <c r="V52" s="237"/>
      <c r="W52" s="237"/>
    </row>
    <row r="53" spans="1:23" x14ac:dyDescent="0.25">
      <c r="A53" s="261"/>
      <c r="B53" s="262"/>
      <c r="C53" s="262"/>
      <c r="D53" s="262"/>
      <c r="E53" s="262"/>
      <c r="F53" s="262"/>
      <c r="G53" s="262"/>
      <c r="H53" s="262"/>
      <c r="I53" s="262"/>
      <c r="J53" s="262"/>
      <c r="K53" s="262"/>
      <c r="L53" s="262"/>
      <c r="M53" s="262"/>
      <c r="N53" s="262"/>
      <c r="O53" s="262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ABA6C6-097B-48ED-8103-A097816BC9E3}">
  <sheetPr>
    <tabColor rgb="FF00B0F0"/>
  </sheetPr>
  <dimension ref="A1:H69"/>
  <sheetViews>
    <sheetView zoomScale="80" zoomScaleNormal="80" zoomScaleSheetLayoutView="80" workbookViewId="0">
      <selection activeCell="D16" sqref="D16:D21"/>
    </sheetView>
  </sheetViews>
  <sheetFormatPr defaultRowHeight="15" x14ac:dyDescent="0.25"/>
  <cols>
    <col min="1" max="1" width="40" style="674" customWidth="1"/>
    <col min="2" max="2" width="16.140625" style="675" customWidth="1"/>
    <col min="3" max="3" width="16.140625" style="674" customWidth="1"/>
    <col min="4" max="6" width="16.140625" style="675" customWidth="1"/>
    <col min="7" max="8" width="9.140625" style="200"/>
  </cols>
  <sheetData>
    <row r="1" spans="1:8" s="12" customFormat="1" ht="15" customHeight="1" x14ac:dyDescent="0.25">
      <c r="A1" s="736" t="s">
        <v>1372</v>
      </c>
      <c r="B1" s="736"/>
      <c r="C1" s="736"/>
      <c r="D1" s="736"/>
      <c r="E1" s="736"/>
      <c r="F1" s="736"/>
      <c r="G1" s="200"/>
      <c r="H1" s="200"/>
    </row>
    <row r="2" spans="1:8" s="222" customFormat="1" x14ac:dyDescent="0.25">
      <c r="A2" s="659"/>
      <c r="B2" s="660"/>
      <c r="C2" s="659"/>
      <c r="D2" s="660"/>
      <c r="E2" s="660"/>
      <c r="F2" s="660" t="s">
        <v>1115</v>
      </c>
      <c r="G2" s="661"/>
      <c r="H2" s="661"/>
    </row>
    <row r="3" spans="1:8" s="222" customFormat="1" ht="60.75" customHeight="1" x14ac:dyDescent="0.25">
      <c r="A3" s="662" t="s">
        <v>1109</v>
      </c>
      <c r="B3" s="662" t="str">
        <f>'на сайт'!B8</f>
        <v>факт за соответствующий период 2023 года</v>
      </c>
      <c r="C3" s="662" t="str">
        <f>'на сайт'!C8</f>
        <v>План на 2024 год</v>
      </c>
      <c r="D3" s="662" t="str">
        <f>'на сайт'!D8</f>
        <v>факт за отчетный период 2024 года</v>
      </c>
      <c r="E3" s="663" t="s">
        <v>1110</v>
      </c>
      <c r="F3" s="663" t="s">
        <v>1111</v>
      </c>
      <c r="G3" s="661"/>
      <c r="H3" s="661"/>
    </row>
    <row r="4" spans="1:8" s="222" customFormat="1" x14ac:dyDescent="0.25">
      <c r="A4" s="607" t="s">
        <v>1122</v>
      </c>
      <c r="B4" s="664">
        <f ca="1">SUM(B5:B21)</f>
        <v>1168.2</v>
      </c>
      <c r="C4" s="664">
        <f ca="1">SUM(C5:C21)</f>
        <v>1395.9</v>
      </c>
      <c r="D4" s="664">
        <f ca="1">SUM(D5:D21)</f>
        <v>1474.4999999999998</v>
      </c>
      <c r="E4" s="665">
        <f t="shared" ref="E4" ca="1" si="0">IFERROR(D4*100/C4,"-")</f>
        <v>105.63077584354177</v>
      </c>
      <c r="F4" s="665">
        <f t="shared" ref="F4:F21" ca="1" si="1">IFERROR(D4*100/B4,"-")</f>
        <v>126.21982537236771</v>
      </c>
      <c r="G4" s="661"/>
      <c r="H4" s="661"/>
    </row>
    <row r="5" spans="1:8" s="222" customFormat="1" x14ac:dyDescent="0.25">
      <c r="A5" s="608" t="s">
        <v>53</v>
      </c>
      <c r="B5" s="666">
        <f ca="1">ROUND(ДОХОДЫ!M12/1000,1)</f>
        <v>23</v>
      </c>
      <c r="C5" s="666">
        <f ca="1">ROUND(ДОХОДЫ!C12/1000,1)</f>
        <v>24.2</v>
      </c>
      <c r="D5" s="666">
        <f ca="1">ROUND(ДОХОДЫ!H12/1000,1)</f>
        <v>26.5</v>
      </c>
      <c r="E5" s="667">
        <f t="shared" ref="E5:E21" ca="1" si="2">IFERROR(D5*100/C5,"-")</f>
        <v>109.50413223140497</v>
      </c>
      <c r="F5" s="667">
        <f t="shared" ca="1" si="1"/>
        <v>115.21739130434783</v>
      </c>
      <c r="G5" s="661"/>
      <c r="H5" s="661"/>
    </row>
    <row r="6" spans="1:8" s="222" customFormat="1" x14ac:dyDescent="0.25">
      <c r="A6" s="608" t="s">
        <v>59</v>
      </c>
      <c r="B6" s="666">
        <f ca="1">ROUND(ДОХОДЫ!M13/1000,1)</f>
        <v>650.6</v>
      </c>
      <c r="C6" s="666">
        <f ca="1">ROUND(ДОХОДЫ!C13/1000,1)</f>
        <v>807.6</v>
      </c>
      <c r="D6" s="666">
        <f ca="1">ROUND(ДОХОДЫ!H13/1000,1)</f>
        <v>838</v>
      </c>
      <c r="E6" s="667">
        <f t="shared" ca="1" si="2"/>
        <v>103.76423972263497</v>
      </c>
      <c r="F6" s="667">
        <f t="shared" ca="1" si="1"/>
        <v>128.80418075622501</v>
      </c>
      <c r="G6" s="661"/>
      <c r="H6" s="661"/>
    </row>
    <row r="7" spans="1:8" s="222" customFormat="1" ht="38.25" x14ac:dyDescent="0.25">
      <c r="A7" s="608" t="s">
        <v>498</v>
      </c>
      <c r="B7" s="666">
        <f ca="1">ROUND(ДОХОДЫ!M14/1000,1)</f>
        <v>73.599999999999994</v>
      </c>
      <c r="C7" s="666">
        <f ca="1">ROUND(ДОХОДЫ!C14/1000,1)</f>
        <v>73.8</v>
      </c>
      <c r="D7" s="666">
        <f ca="1">ROUND(ДОХОДЫ!H14/1000,1)</f>
        <v>73.900000000000006</v>
      </c>
      <c r="E7" s="667">
        <f t="shared" ca="1" si="2"/>
        <v>100.13550135501356</v>
      </c>
      <c r="F7" s="667">
        <f t="shared" ca="1" si="1"/>
        <v>100.4076086956522</v>
      </c>
      <c r="G7" s="661"/>
      <c r="H7" s="661"/>
    </row>
    <row r="8" spans="1:8" s="222" customFormat="1" ht="25.5" x14ac:dyDescent="0.25">
      <c r="A8" s="608" t="s">
        <v>97</v>
      </c>
      <c r="B8" s="666">
        <f ca="1">ROUND(ДОХОДЫ!M15/1000,1)</f>
        <v>84.1</v>
      </c>
      <c r="C8" s="666">
        <f ca="1">ROUND(ДОХОДЫ!C15/1000,1)</f>
        <v>117.1</v>
      </c>
      <c r="D8" s="666">
        <f ca="1">ROUND(ДОХОДЫ!H15/1000,1)</f>
        <v>128</v>
      </c>
      <c r="E8" s="667">
        <f t="shared" ca="1" si="2"/>
        <v>109.30828351836038</v>
      </c>
      <c r="F8" s="667">
        <f t="shared" ca="1" si="1"/>
        <v>152.19976218787158</v>
      </c>
      <c r="G8" s="661"/>
      <c r="H8" s="661"/>
    </row>
    <row r="9" spans="1:8" s="12" customFormat="1" ht="25.5" x14ac:dyDescent="0.25">
      <c r="A9" s="608" t="s">
        <v>106</v>
      </c>
      <c r="B9" s="666">
        <f ca="1">ROUND(ДОХОДЫ!M16/1000,1)</f>
        <v>-0.5</v>
      </c>
      <c r="C9" s="666">
        <f ca="1">ROUND(ДОХОДЫ!C16/1000,1)</f>
        <v>0</v>
      </c>
      <c r="D9" s="666">
        <f ca="1">ROUND(ДОХОДЫ!H16/1000,1)</f>
        <v>0.1</v>
      </c>
      <c r="E9" s="667" t="str">
        <f t="shared" ca="1" si="2"/>
        <v>-</v>
      </c>
      <c r="F9" s="667">
        <f t="shared" ca="1" si="1"/>
        <v>-20</v>
      </c>
      <c r="G9" s="200"/>
      <c r="H9" s="200"/>
    </row>
    <row r="10" spans="1:8" x14ac:dyDescent="0.25">
      <c r="A10" s="608" t="s">
        <v>109</v>
      </c>
      <c r="B10" s="666">
        <f ca="1">ROUND(ДОХОДЫ!M17/1000,1)</f>
        <v>42.6</v>
      </c>
      <c r="C10" s="666">
        <f ca="1">ROUND(ДОХОДЫ!C17/1000,1)</f>
        <v>45.4</v>
      </c>
      <c r="D10" s="666">
        <f ca="1">ROUND(ДОХОДЫ!H17/1000,1)</f>
        <v>45.7</v>
      </c>
      <c r="E10" s="667">
        <f t="shared" ca="1" si="2"/>
        <v>100.66079295154185</v>
      </c>
      <c r="F10" s="667">
        <f t="shared" ca="1" si="1"/>
        <v>107.27699530516432</v>
      </c>
    </row>
    <row r="11" spans="1:8" ht="25.5" x14ac:dyDescent="0.25">
      <c r="A11" s="608" t="s">
        <v>112</v>
      </c>
      <c r="B11" s="666">
        <f ca="1">ROUND(ДОХОДЫ!M18/1000,1)</f>
        <v>11.2</v>
      </c>
      <c r="C11" s="666">
        <f ca="1">ROUND(ДОХОДЫ!C18/1000,1)</f>
        <v>24.1</v>
      </c>
      <c r="D11" s="666">
        <f ca="1">ROUND(ДОХОДЫ!H18/1000,1)</f>
        <v>23.6</v>
      </c>
      <c r="E11" s="667">
        <f t="shared" ca="1" si="2"/>
        <v>97.925311203319495</v>
      </c>
      <c r="F11" s="667">
        <f t="shared" ca="1" si="1"/>
        <v>210.71428571428572</v>
      </c>
    </row>
    <row r="12" spans="1:8" x14ac:dyDescent="0.25">
      <c r="A12" s="608" t="s">
        <v>118</v>
      </c>
      <c r="B12" s="666">
        <f ca="1">ROUND(ДОХОДЫ!M19/1000,1)</f>
        <v>47.1</v>
      </c>
      <c r="C12" s="666">
        <f ca="1">ROUND(ДОХОДЫ!C19/1000,1)</f>
        <v>48.7</v>
      </c>
      <c r="D12" s="666">
        <f ca="1">ROUND(ДОХОДЫ!H19/1000,1)</f>
        <v>52.2</v>
      </c>
      <c r="E12" s="667">
        <f t="shared" ca="1" si="2"/>
        <v>107.18685831622176</v>
      </c>
      <c r="F12" s="667">
        <f t="shared" ca="1" si="1"/>
        <v>110.828025477707</v>
      </c>
    </row>
    <row r="13" spans="1:8" x14ac:dyDescent="0.25">
      <c r="A13" s="608" t="s">
        <v>124</v>
      </c>
      <c r="B13" s="666">
        <f ca="1">ROUND(ДОХОДЫ!M20/1000,1)</f>
        <v>2.2999999999999998</v>
      </c>
      <c r="C13" s="666">
        <f ca="1">ROUND(ДОХОДЫ!C20/1000,1)</f>
        <v>2.5</v>
      </c>
      <c r="D13" s="666">
        <f ca="1">ROUND(ДОХОДЫ!H20/1000,1)</f>
        <v>2.8</v>
      </c>
      <c r="E13" s="667">
        <f t="shared" ca="1" si="2"/>
        <v>112</v>
      </c>
      <c r="F13" s="667">
        <f t="shared" ca="1" si="1"/>
        <v>121.73913043478262</v>
      </c>
    </row>
    <row r="14" spans="1:8" x14ac:dyDescent="0.25">
      <c r="A14" s="608" t="s">
        <v>128</v>
      </c>
      <c r="B14" s="666">
        <f ca="1">ROUND(ДОХОДЫ!M21/1000,1)</f>
        <v>80.2</v>
      </c>
      <c r="C14" s="666">
        <f ca="1">ROUND(ДОХОДЫ!C21/1000,1)</f>
        <v>90.8</v>
      </c>
      <c r="D14" s="666">
        <f ca="1">ROUND(ДОХОДЫ!H21/1000,1)</f>
        <v>93.5</v>
      </c>
      <c r="E14" s="667">
        <f t="shared" ca="1" si="2"/>
        <v>102.97356828193833</v>
      </c>
      <c r="F14" s="667">
        <f t="shared" ca="1" si="1"/>
        <v>116.58354114713217</v>
      </c>
    </row>
    <row r="15" spans="1:8" x14ac:dyDescent="0.25">
      <c r="A15" s="608" t="s">
        <v>499</v>
      </c>
      <c r="B15" s="666">
        <f ca="1">ROUND(ДОХОДЫ!M22/1000,1)</f>
        <v>8.5</v>
      </c>
      <c r="C15" s="666">
        <f ca="1">ROUND(ДОХОДЫ!C22/1000,1)</f>
        <v>12.4</v>
      </c>
      <c r="D15" s="666">
        <f ca="1">ROUND(ДОХОДЫ!H22/1000,1)</f>
        <v>17.8</v>
      </c>
      <c r="E15" s="667">
        <f t="shared" ca="1" si="2"/>
        <v>143.54838709677418</v>
      </c>
      <c r="F15" s="667">
        <f t="shared" ca="1" si="1"/>
        <v>209.41176470588235</v>
      </c>
    </row>
    <row r="16" spans="1:8" ht="38.25" x14ac:dyDescent="0.25">
      <c r="A16" s="608" t="s">
        <v>500</v>
      </c>
      <c r="B16" s="666">
        <f ca="1">ROUND(ДОХОДЫ!M24/1000,1)</f>
        <v>64.3</v>
      </c>
      <c r="C16" s="666">
        <f ca="1">ROUND(ДОХОДЫ!C24/1000,1)</f>
        <v>65.5</v>
      </c>
      <c r="D16" s="666">
        <f ca="1">ROUND(ДОХОДЫ!H24/1000,1)</f>
        <v>75.7</v>
      </c>
      <c r="E16" s="667">
        <f t="shared" ca="1" si="2"/>
        <v>115.57251908396947</v>
      </c>
      <c r="F16" s="667">
        <f t="shared" ca="1" si="1"/>
        <v>117.7293934681182</v>
      </c>
    </row>
    <row r="17" spans="1:8" ht="25.5" x14ac:dyDescent="0.25">
      <c r="A17" s="608" t="s">
        <v>194</v>
      </c>
      <c r="B17" s="666">
        <f ca="1">ROUND(ДОХОДЫ!M25/1000,1)</f>
        <v>0.6</v>
      </c>
      <c r="C17" s="666">
        <f ca="1">ROUND(ДОХОДЫ!C25/1000,1)</f>
        <v>0.5</v>
      </c>
      <c r="D17" s="666">
        <f ca="1">ROUND(ДОХОДЫ!H25/1000,1)</f>
        <v>0.5</v>
      </c>
      <c r="E17" s="667">
        <f t="shared" ca="1" si="2"/>
        <v>100</v>
      </c>
      <c r="F17" s="667">
        <f t="shared" ca="1" si="1"/>
        <v>83.333333333333343</v>
      </c>
    </row>
    <row r="18" spans="1:8" ht="25.5" x14ac:dyDescent="0.25">
      <c r="A18" s="608" t="s">
        <v>501</v>
      </c>
      <c r="B18" s="666">
        <f ca="1">ROUND(ДОХОДЫ!M26/1000,1)</f>
        <v>7.7</v>
      </c>
      <c r="C18" s="666">
        <f ca="1">ROUND(ДОХОДЫ!C26/1000,1)</f>
        <v>15.8</v>
      </c>
      <c r="D18" s="666">
        <f ca="1">ROUND(ДОХОДЫ!H26/1000,1)</f>
        <v>16.600000000000001</v>
      </c>
      <c r="E18" s="667">
        <f t="shared" ca="1" si="2"/>
        <v>105.06329113924052</v>
      </c>
      <c r="F18" s="667">
        <f t="shared" ca="1" si="1"/>
        <v>215.58441558441561</v>
      </c>
    </row>
    <row r="19" spans="1:8" ht="25.5" x14ac:dyDescent="0.25">
      <c r="A19" s="608" t="s">
        <v>502</v>
      </c>
      <c r="B19" s="666">
        <f ca="1">ROUND(ДОХОДЫ!M27/1000,1)</f>
        <v>67.2</v>
      </c>
      <c r="C19" s="666">
        <f ca="1">ROUND(ДОХОДЫ!C27/1000,1)</f>
        <v>55.3</v>
      </c>
      <c r="D19" s="666">
        <f ca="1">ROUND(ДОХОДЫ!H27/1000,1)</f>
        <v>61</v>
      </c>
      <c r="E19" s="667">
        <f t="shared" ca="1" si="2"/>
        <v>110.30741410488247</v>
      </c>
      <c r="F19" s="667">
        <f t="shared" ca="1" si="1"/>
        <v>90.773809523809518</v>
      </c>
    </row>
    <row r="20" spans="1:8" x14ac:dyDescent="0.25">
      <c r="A20" s="608" t="s">
        <v>503</v>
      </c>
      <c r="B20" s="666">
        <f ca="1">ROUND(ДОХОДЫ!M28/1000,1)</f>
        <v>5.6</v>
      </c>
      <c r="C20" s="666">
        <f ca="1">ROUND(ДОХОДЫ!C28/1000,1)</f>
        <v>12.2</v>
      </c>
      <c r="D20" s="666">
        <f ca="1">ROUND(ДОХОДЫ!H28/1000,1)</f>
        <v>18.600000000000001</v>
      </c>
      <c r="E20" s="667">
        <f t="shared" ca="1" si="2"/>
        <v>152.45901639344265</v>
      </c>
      <c r="F20" s="667">
        <f t="shared" ca="1" si="1"/>
        <v>332.14285714285722</v>
      </c>
    </row>
    <row r="21" spans="1:8" x14ac:dyDescent="0.25">
      <c r="A21" s="608" t="s">
        <v>504</v>
      </c>
      <c r="B21" s="666">
        <f ca="1">ROUND(ДОХОДЫ!M29/1000,1)</f>
        <v>0.1</v>
      </c>
      <c r="C21" s="666">
        <f ca="1">ROUND(ДОХОДЫ!C29/1000,1)</f>
        <v>0</v>
      </c>
      <c r="D21" s="666">
        <f ca="1">ROUND(ДОХОДЫ!H29/1000,1)</f>
        <v>0</v>
      </c>
      <c r="E21" s="667" t="str">
        <f t="shared" ca="1" si="2"/>
        <v>-</v>
      </c>
      <c r="F21" s="667">
        <f t="shared" ca="1" si="1"/>
        <v>0</v>
      </c>
    </row>
    <row r="22" spans="1:8" ht="22.5" x14ac:dyDescent="0.25">
      <c r="A22" s="609" t="s">
        <v>1254</v>
      </c>
      <c r="B22" s="668">
        <f ca="1">ROUND(ДОХОДЫ!M23/1000,1)</f>
        <v>0</v>
      </c>
      <c r="C22" s="668">
        <f ca="1">ROUND(ДОХОДЫ!C29/1000,1)</f>
        <v>0</v>
      </c>
      <c r="D22" s="668">
        <f ca="1">ROUND(ДОХОДЫ!O23/1000,1)</f>
        <v>0</v>
      </c>
      <c r="E22" s="669"/>
      <c r="F22" s="670"/>
    </row>
    <row r="23" spans="1:8" s="12" customFormat="1" x14ac:dyDescent="0.25">
      <c r="A23" s="671" t="s">
        <v>1373</v>
      </c>
      <c r="B23" s="672">
        <f ca="1">ROUND(ДОХОДЫ!M11/1000,1)</f>
        <v>1168.0999999999999</v>
      </c>
      <c r="C23" s="672">
        <f ca="1">ROUND(ДОХОДЫ!C11/1000,1)</f>
        <v>1396</v>
      </c>
      <c r="D23" s="672">
        <f ca="1">ROUND(ДОХОДЫ!H11/1000,1)</f>
        <v>1474.5</v>
      </c>
      <c r="E23" s="673"/>
      <c r="F23" s="673"/>
      <c r="G23" s="200"/>
      <c r="H23" s="200"/>
    </row>
    <row r="24" spans="1:8" x14ac:dyDescent="0.25">
      <c r="A24" s="671"/>
      <c r="B24" s="672">
        <f ca="1">B4-B23</f>
        <v>0.10000000000013642</v>
      </c>
      <c r="C24" s="672">
        <f ca="1">C4-C23</f>
        <v>-9.9999999999909051E-2</v>
      </c>
      <c r="D24" s="672">
        <f ca="1">D4-D23</f>
        <v>0</v>
      </c>
      <c r="E24" s="673"/>
      <c r="F24" s="673"/>
    </row>
    <row r="26" spans="1:8" s="12" customFormat="1" x14ac:dyDescent="0.25">
      <c r="A26" s="674" t="s">
        <v>1376</v>
      </c>
      <c r="B26" s="674"/>
      <c r="C26" s="675"/>
      <c r="D26" s="675"/>
      <c r="E26" s="675"/>
      <c r="F26" s="675"/>
      <c r="G26" s="200"/>
      <c r="H26" s="200"/>
    </row>
    <row r="27" spans="1:8" s="12" customFormat="1" x14ac:dyDescent="0.25">
      <c r="A27" s="674"/>
      <c r="B27" s="674"/>
      <c r="C27" s="674"/>
      <c r="D27" s="675"/>
      <c r="E27" s="675"/>
      <c r="F27" s="675"/>
      <c r="G27" s="200"/>
      <c r="H27" s="200"/>
    </row>
    <row r="28" spans="1:8" s="12" customFormat="1" x14ac:dyDescent="0.25">
      <c r="A28" s="674" t="s">
        <v>497</v>
      </c>
      <c r="B28" s="674"/>
      <c r="C28" s="674"/>
      <c r="D28" s="675"/>
      <c r="E28" s="675"/>
      <c r="F28" s="675"/>
      <c r="G28" s="200"/>
      <c r="H28" s="200"/>
    </row>
    <row r="29" spans="1:8" s="12" customFormat="1" ht="38.25" x14ac:dyDescent="0.25">
      <c r="A29" s="676" t="s">
        <v>1128</v>
      </c>
      <c r="B29" s="676" t="str">
        <f>B3</f>
        <v>факт за соответствующий период 2023 года</v>
      </c>
      <c r="C29" s="676" t="str">
        <f t="shared" ref="C29:F29" si="3">C3</f>
        <v>План на 2024 год</v>
      </c>
      <c r="D29" s="676" t="str">
        <f t="shared" si="3"/>
        <v>факт за отчетный период 2024 года</v>
      </c>
      <c r="E29" s="676" t="str">
        <f t="shared" si="3"/>
        <v>% исполнения плана</v>
      </c>
      <c r="F29" s="676" t="str">
        <f t="shared" si="3"/>
        <v>Динамика, %</v>
      </c>
      <c r="G29" s="677"/>
      <c r="H29" s="221"/>
    </row>
    <row r="30" spans="1:8" s="12" customFormat="1" x14ac:dyDescent="0.25">
      <c r="A30" s="678" t="s">
        <v>59</v>
      </c>
      <c r="B30" s="676">
        <f ca="1">B6</f>
        <v>650.6</v>
      </c>
      <c r="C30" s="676">
        <f t="shared" ref="C30:D30" ca="1" si="4">C6</f>
        <v>807.6</v>
      </c>
      <c r="D30" s="676">
        <f t="shared" ca="1" si="4"/>
        <v>838</v>
      </c>
      <c r="E30" s="667">
        <f t="shared" ref="E30:E36" ca="1" si="5">IFERROR(D30*100/C30,"-")</f>
        <v>103.76423972263497</v>
      </c>
      <c r="F30" s="667">
        <f t="shared" ref="F30:F36" ca="1" si="6">IFERROR(D30*100/B30,"-")</f>
        <v>128.80418075622501</v>
      </c>
      <c r="G30" s="677"/>
      <c r="H30" s="221"/>
    </row>
    <row r="31" spans="1:8" s="12" customFormat="1" x14ac:dyDescent="0.25">
      <c r="A31" s="676" t="s">
        <v>1123</v>
      </c>
      <c r="B31" s="676">
        <f ca="1">B7</f>
        <v>73.599999999999994</v>
      </c>
      <c r="C31" s="676">
        <f t="shared" ref="C31:D31" ca="1" si="7">C7</f>
        <v>73.8</v>
      </c>
      <c r="D31" s="676">
        <f t="shared" ca="1" si="7"/>
        <v>73.900000000000006</v>
      </c>
      <c r="E31" s="667">
        <f t="shared" ca="1" si="5"/>
        <v>100.13550135501356</v>
      </c>
      <c r="F31" s="667">
        <f t="shared" ca="1" si="6"/>
        <v>100.4076086956522</v>
      </c>
      <c r="G31" s="677"/>
      <c r="H31" s="221"/>
    </row>
    <row r="32" spans="1:8" s="12" customFormat="1" x14ac:dyDescent="0.25">
      <c r="A32" s="676" t="s">
        <v>1124</v>
      </c>
      <c r="B32" s="676">
        <f ca="1">SUM(B8:B11)</f>
        <v>137.39999999999998</v>
      </c>
      <c r="C32" s="676">
        <f ca="1">SUM(C8:C11)</f>
        <v>186.6</v>
      </c>
      <c r="D32" s="676">
        <f ca="1">SUM(D8:D11)</f>
        <v>197.4</v>
      </c>
      <c r="E32" s="667">
        <f t="shared" ca="1" si="5"/>
        <v>105.78778135048232</v>
      </c>
      <c r="F32" s="667">
        <f t="shared" ca="1" si="6"/>
        <v>143.66812227074237</v>
      </c>
      <c r="G32" s="677"/>
      <c r="H32" s="221"/>
    </row>
    <row r="33" spans="1:8" s="12" customFormat="1" x14ac:dyDescent="0.25">
      <c r="A33" s="676" t="s">
        <v>1125</v>
      </c>
      <c r="B33" s="676">
        <f ca="1">SUM(B12:B14)</f>
        <v>129.6</v>
      </c>
      <c r="C33" s="676">
        <f ca="1">SUM(C12:C14)</f>
        <v>142</v>
      </c>
      <c r="D33" s="676">
        <f ca="1">SUM(D12:D14)</f>
        <v>148.5</v>
      </c>
      <c r="E33" s="667">
        <f t="shared" ca="1" si="5"/>
        <v>104.5774647887324</v>
      </c>
      <c r="F33" s="667">
        <f t="shared" ca="1" si="6"/>
        <v>114.58333333333334</v>
      </c>
      <c r="G33" s="677"/>
      <c r="H33" s="221"/>
    </row>
    <row r="34" spans="1:8" s="12" customFormat="1" x14ac:dyDescent="0.25">
      <c r="A34" s="676" t="s">
        <v>1126</v>
      </c>
      <c r="B34" s="676">
        <f ca="1">B5+B15</f>
        <v>31.5</v>
      </c>
      <c r="C34" s="676">
        <f t="shared" ref="C34:D34" ca="1" si="8">C5+C15</f>
        <v>36.6</v>
      </c>
      <c r="D34" s="676">
        <f t="shared" ca="1" si="8"/>
        <v>44.3</v>
      </c>
      <c r="E34" s="667">
        <f t="shared" ca="1" si="5"/>
        <v>121.03825136612021</v>
      </c>
      <c r="F34" s="667">
        <f t="shared" ca="1" si="6"/>
        <v>140.63492063492063</v>
      </c>
      <c r="G34" s="677"/>
      <c r="H34" s="221"/>
    </row>
    <row r="35" spans="1:8" s="12" customFormat="1" x14ac:dyDescent="0.25">
      <c r="A35" s="676" t="s">
        <v>1127</v>
      </c>
      <c r="B35" s="676">
        <f ca="1">SUM(B16:B21)</f>
        <v>145.5</v>
      </c>
      <c r="C35" s="676">
        <f ca="1">SUM(C16:C21)</f>
        <v>149.29999999999998</v>
      </c>
      <c r="D35" s="676">
        <f ca="1">SUM(D16:D21)</f>
        <v>172.4</v>
      </c>
      <c r="E35" s="667">
        <f t="shared" ca="1" si="5"/>
        <v>115.47220361687879</v>
      </c>
      <c r="F35" s="667">
        <f t="shared" ca="1" si="6"/>
        <v>118.48797250859107</v>
      </c>
      <c r="G35" s="677"/>
      <c r="H35" s="221"/>
    </row>
    <row r="36" spans="1:8" s="12" customFormat="1" x14ac:dyDescent="0.25">
      <c r="A36" s="674"/>
      <c r="B36" s="674">
        <f ca="1">SUM(B30:B35)</f>
        <v>1168.2</v>
      </c>
      <c r="C36" s="674">
        <f t="shared" ref="C36:D36" ca="1" si="9">SUM(C30:C35)</f>
        <v>1395.8999999999999</v>
      </c>
      <c r="D36" s="674">
        <f t="shared" ca="1" si="9"/>
        <v>1474.5</v>
      </c>
      <c r="E36" s="667">
        <f t="shared" ca="1" si="5"/>
        <v>105.63077584354181</v>
      </c>
      <c r="F36" s="667">
        <f t="shared" ca="1" si="6"/>
        <v>126.21982537236774</v>
      </c>
      <c r="G36" s="677"/>
      <c r="H36" s="221"/>
    </row>
    <row r="37" spans="1:8" s="12" customFormat="1" x14ac:dyDescent="0.25">
      <c r="A37" s="674"/>
      <c r="B37" s="674"/>
      <c r="C37" s="674"/>
      <c r="D37" s="674"/>
      <c r="E37" s="679"/>
      <c r="F37" s="679"/>
      <c r="G37" s="677"/>
      <c r="H37" s="221"/>
    </row>
    <row r="38" spans="1:8" x14ac:dyDescent="0.25">
      <c r="D38" s="674"/>
    </row>
    <row r="39" spans="1:8" x14ac:dyDescent="0.25">
      <c r="A39" s="736" t="s">
        <v>1375</v>
      </c>
      <c r="B39" s="736"/>
      <c r="C39" s="736"/>
      <c r="D39" s="736"/>
      <c r="E39" s="736"/>
      <c r="F39" s="736"/>
    </row>
    <row r="40" spans="1:8" x14ac:dyDescent="0.25">
      <c r="F40" s="660" t="s">
        <v>1115</v>
      </c>
    </row>
    <row r="41" spans="1:8" ht="38.25" x14ac:dyDescent="0.25">
      <c r="A41" s="662" t="s">
        <v>1109</v>
      </c>
      <c r="B41" s="662" t="str">
        <f>B3</f>
        <v>факт за соответствующий период 2023 года</v>
      </c>
      <c r="C41" s="662" t="str">
        <f t="shared" ref="C41:F41" si="10">C3</f>
        <v>План на 2024 год</v>
      </c>
      <c r="D41" s="662" t="str">
        <f t="shared" si="10"/>
        <v>факт за отчетный период 2024 года</v>
      </c>
      <c r="E41" s="662" t="str">
        <f t="shared" si="10"/>
        <v>% исполнения плана</v>
      </c>
      <c r="F41" s="662" t="str">
        <f t="shared" si="10"/>
        <v>Динамика, %</v>
      </c>
    </row>
    <row r="42" spans="1:8" x14ac:dyDescent="0.25">
      <c r="A42" s="607" t="s">
        <v>1122</v>
      </c>
      <c r="B42" s="664">
        <f ca="1">SUM(B43:B57)</f>
        <v>754.5</v>
      </c>
      <c r="C42" s="664">
        <f ca="1">SUM(C43:C57)</f>
        <v>904.99999999999989</v>
      </c>
      <c r="D42" s="664">
        <f ca="1">SUM(D43:D57)</f>
        <v>958.39999999999975</v>
      </c>
      <c r="E42" s="665">
        <f t="shared" ref="E42:E57" ca="1" si="11">IFERROR(D42*100/C42,"-")</f>
        <v>105.90055248618782</v>
      </c>
      <c r="F42" s="665">
        <f t="shared" ref="F42:F57" ca="1" si="12">IFERROR(D42*100/B42,"-")</f>
        <v>127.02451954937041</v>
      </c>
    </row>
    <row r="43" spans="1:8" x14ac:dyDescent="0.25">
      <c r="A43" s="608" t="s">
        <v>53</v>
      </c>
      <c r="B43" s="666">
        <f ca="1">ROUND(ДОХОДЫ!N12/1000,1)</f>
        <v>23</v>
      </c>
      <c r="C43" s="680">
        <f ca="1">ROUND(ДОХОДЫ!D12/1000,1)</f>
        <v>24.2</v>
      </c>
      <c r="D43" s="680">
        <f ca="1">ROUND(ДОХОДЫ!I12/1000,1)</f>
        <v>26.5</v>
      </c>
      <c r="E43" s="667">
        <f t="shared" ca="1" si="11"/>
        <v>109.50413223140497</v>
      </c>
      <c r="F43" s="667">
        <f t="shared" ca="1" si="12"/>
        <v>115.21739130434783</v>
      </c>
    </row>
    <row r="44" spans="1:8" x14ac:dyDescent="0.25">
      <c r="A44" s="608" t="s">
        <v>59</v>
      </c>
      <c r="B44" s="666">
        <f ca="1">ROUND(ДОХОДЫ!N13/1000,1)</f>
        <v>487.9</v>
      </c>
      <c r="C44" s="680">
        <f ca="1">ROUND(ДОХОДЫ!D13/1000,1)</f>
        <v>600.29999999999995</v>
      </c>
      <c r="D44" s="680">
        <f ca="1">ROUND(ДОХОДЫ!I13/1000,1)</f>
        <v>616.29999999999995</v>
      </c>
      <c r="E44" s="667">
        <f t="shared" ca="1" si="11"/>
        <v>102.66533399966683</v>
      </c>
      <c r="F44" s="667">
        <f t="shared" ca="1" si="12"/>
        <v>126.3168682106989</v>
      </c>
    </row>
    <row r="45" spans="1:8" ht="38.25" x14ac:dyDescent="0.25">
      <c r="A45" s="608" t="s">
        <v>498</v>
      </c>
      <c r="B45" s="666">
        <f ca="1">ROUND(ДОХОДЫ!N14/1000,1)</f>
        <v>9.3000000000000007</v>
      </c>
      <c r="C45" s="680">
        <f ca="1">ROUND(ДОХОДЫ!D14/1000,1)</f>
        <v>10</v>
      </c>
      <c r="D45" s="680">
        <f ca="1">ROUND(ДОХОДЫ!I14/1000,1)</f>
        <v>9.3000000000000007</v>
      </c>
      <c r="E45" s="667">
        <f t="shared" ca="1" si="11"/>
        <v>93.000000000000014</v>
      </c>
      <c r="F45" s="667">
        <f t="shared" ca="1" si="12"/>
        <v>100</v>
      </c>
    </row>
    <row r="46" spans="1:8" ht="25.5" x14ac:dyDescent="0.25">
      <c r="A46" s="608" t="s">
        <v>97</v>
      </c>
      <c r="B46" s="666">
        <f ca="1">ROUND(ДОХОДЫ!N15/1000,1)</f>
        <v>84.1</v>
      </c>
      <c r="C46" s="680">
        <f ca="1">ROUND(ДОХОДЫ!D15/1000,1)</f>
        <v>117.1</v>
      </c>
      <c r="D46" s="680">
        <f ca="1">ROUND(ДОХОДЫ!I15/1000,1)</f>
        <v>128</v>
      </c>
      <c r="E46" s="667">
        <f t="shared" ca="1" si="11"/>
        <v>109.30828351836038</v>
      </c>
      <c r="F46" s="667">
        <f t="shared" ca="1" si="12"/>
        <v>152.19976218787158</v>
      </c>
    </row>
    <row r="47" spans="1:8" ht="25.5" x14ac:dyDescent="0.25">
      <c r="A47" s="608" t="s">
        <v>106</v>
      </c>
      <c r="B47" s="666">
        <f ca="1">ROUND(ДОХОДЫ!N16/1000,1)</f>
        <v>-0.5</v>
      </c>
      <c r="C47" s="680">
        <f ca="1">ROUND(ДОХОДЫ!D16/1000,1)</f>
        <v>0</v>
      </c>
      <c r="D47" s="680">
        <f ca="1">ROUND(ДОХОДЫ!I16/1000,1)</f>
        <v>0.1</v>
      </c>
      <c r="E47" s="667" t="str">
        <f t="shared" ca="1" si="11"/>
        <v>-</v>
      </c>
      <c r="F47" s="667">
        <f t="shared" ca="1" si="12"/>
        <v>-20</v>
      </c>
    </row>
    <row r="48" spans="1:8" x14ac:dyDescent="0.25">
      <c r="A48" s="608" t="s">
        <v>109</v>
      </c>
      <c r="B48" s="666">
        <f ca="1">ROUND(ДОХОДЫ!N17/1000,1)</f>
        <v>21.3</v>
      </c>
      <c r="C48" s="680">
        <f ca="1">ROUND(ДОХОДЫ!D17/1000,1)</f>
        <v>22.8</v>
      </c>
      <c r="D48" s="680">
        <f ca="1">ROUND(ДОХОДЫ!I17/1000,1)</f>
        <v>22.8</v>
      </c>
      <c r="E48" s="667">
        <f t="shared" ca="1" si="11"/>
        <v>100</v>
      </c>
      <c r="F48" s="667">
        <f t="shared" ca="1" si="12"/>
        <v>107.04225352112675</v>
      </c>
    </row>
    <row r="49" spans="1:8" ht="25.5" x14ac:dyDescent="0.25">
      <c r="A49" s="608" t="s">
        <v>112</v>
      </c>
      <c r="B49" s="666">
        <f ca="1">ROUND(ДОХОДЫ!N18/1000,1)</f>
        <v>11.2</v>
      </c>
      <c r="C49" s="680">
        <f ca="1">ROUND(ДОХОДЫ!D18/1000,1)</f>
        <v>24.1</v>
      </c>
      <c r="D49" s="680">
        <f ca="1">ROUND(ДОХОДЫ!I18/1000,1)</f>
        <v>23.6</v>
      </c>
      <c r="E49" s="667">
        <f t="shared" ca="1" si="11"/>
        <v>97.925311203319495</v>
      </c>
      <c r="F49" s="667">
        <f t="shared" ca="1" si="12"/>
        <v>210.71428571428572</v>
      </c>
    </row>
    <row r="50" spans="1:8" x14ac:dyDescent="0.25">
      <c r="A50" s="608" t="s">
        <v>124</v>
      </c>
      <c r="B50" s="666">
        <f ca="1">ROUND(ДОХОДЫ!N20/1000,1)</f>
        <v>2.2999999999999998</v>
      </c>
      <c r="C50" s="680">
        <f ca="1">ROUND(ДОХОДЫ!D20/1000,1)</f>
        <v>2.5</v>
      </c>
      <c r="D50" s="680">
        <f ca="1">ROUND(ДОХОДЫ!I20/1000,1)</f>
        <v>2.8</v>
      </c>
      <c r="E50" s="667">
        <f t="shared" ca="1" si="11"/>
        <v>112</v>
      </c>
      <c r="F50" s="667">
        <f t="shared" ca="1" si="12"/>
        <v>121.73913043478262</v>
      </c>
    </row>
    <row r="51" spans="1:8" x14ac:dyDescent="0.25">
      <c r="A51" s="608" t="s">
        <v>499</v>
      </c>
      <c r="B51" s="666">
        <f ca="1">ROUND(ДОХОДЫ!N22/1000,1)</f>
        <v>8.5</v>
      </c>
      <c r="C51" s="680">
        <f ca="1">ROUND(ДОХОДЫ!D22/1000,1)</f>
        <v>12.4</v>
      </c>
      <c r="D51" s="680">
        <f ca="1">ROUND(ДОХОДЫ!I22/1000,1)</f>
        <v>17.8</v>
      </c>
      <c r="E51" s="667">
        <f t="shared" ca="1" si="11"/>
        <v>143.54838709677418</v>
      </c>
      <c r="F51" s="667">
        <f t="shared" ca="1" si="12"/>
        <v>209.41176470588235</v>
      </c>
    </row>
    <row r="52" spans="1:8" ht="38.25" x14ac:dyDescent="0.25">
      <c r="A52" s="608" t="s">
        <v>500</v>
      </c>
      <c r="B52" s="666">
        <f ca="1">ROUND(ДОХОДЫ!N24/1000,1)</f>
        <v>38.6</v>
      </c>
      <c r="C52" s="680">
        <f ca="1">ROUND(ДОХОДЫ!D24/1000,1)</f>
        <v>36.5</v>
      </c>
      <c r="D52" s="680">
        <f ca="1">ROUND(ДОХОДЫ!I24/1000,1)</f>
        <v>43.6</v>
      </c>
      <c r="E52" s="667">
        <f t="shared" ca="1" si="11"/>
        <v>119.45205479452055</v>
      </c>
      <c r="F52" s="667">
        <f t="shared" ca="1" si="12"/>
        <v>112.95336787564766</v>
      </c>
    </row>
    <row r="53" spans="1:8" ht="25.5" x14ac:dyDescent="0.25">
      <c r="A53" s="608" t="s">
        <v>194</v>
      </c>
      <c r="B53" s="666">
        <f ca="1">ROUND(ДОХОДЫ!N25/1000,1)</f>
        <v>0.6</v>
      </c>
      <c r="C53" s="680">
        <f ca="1">ROUND(ДОХОДЫ!D25/1000,1)</f>
        <v>0.5</v>
      </c>
      <c r="D53" s="680">
        <f ca="1">ROUND(ДОХОДЫ!I25/1000,1)</f>
        <v>0.5</v>
      </c>
      <c r="E53" s="667">
        <f t="shared" ca="1" si="11"/>
        <v>100</v>
      </c>
      <c r="F53" s="667">
        <f t="shared" ca="1" si="12"/>
        <v>83.333333333333343</v>
      </c>
    </row>
    <row r="54" spans="1:8" ht="25.5" x14ac:dyDescent="0.25">
      <c r="A54" s="608" t="s">
        <v>501</v>
      </c>
      <c r="B54" s="666">
        <f ca="1">ROUND(ДОХОДЫ!N26/1000,1)</f>
        <v>5.0999999999999996</v>
      </c>
      <c r="C54" s="680">
        <f ca="1">ROUND(ДОХОДЫ!D26/1000,1)</f>
        <v>1.8</v>
      </c>
      <c r="D54" s="680">
        <f ca="1">ROUND(ДОХОДЫ!I26/1000,1)</f>
        <v>2.2999999999999998</v>
      </c>
      <c r="E54" s="667">
        <f t="shared" ca="1" si="11"/>
        <v>127.77777777777776</v>
      </c>
      <c r="F54" s="667">
        <f t="shared" ca="1" si="12"/>
        <v>45.098039215686271</v>
      </c>
    </row>
    <row r="55" spans="1:8" ht="25.5" x14ac:dyDescent="0.25">
      <c r="A55" s="608" t="s">
        <v>502</v>
      </c>
      <c r="B55" s="666">
        <f ca="1">ROUND(ДОХОДЫ!N27/1000,1)</f>
        <v>60.2</v>
      </c>
      <c r="C55" s="680">
        <f ca="1">ROUND(ДОХОДЫ!D27/1000,1)</f>
        <v>42.3</v>
      </c>
      <c r="D55" s="680">
        <f ca="1">ROUND(ДОХОДЫ!I27/1000,1)</f>
        <v>48</v>
      </c>
      <c r="E55" s="667">
        <f t="shared" ca="1" si="11"/>
        <v>113.47517730496455</v>
      </c>
      <c r="F55" s="667">
        <f t="shared" ca="1" si="12"/>
        <v>79.734219269102979</v>
      </c>
    </row>
    <row r="56" spans="1:8" x14ac:dyDescent="0.25">
      <c r="A56" s="608" t="s">
        <v>503</v>
      </c>
      <c r="B56" s="666">
        <f ca="1">ROUND(ДОХОДЫ!N28/1000,1)</f>
        <v>2.9</v>
      </c>
      <c r="C56" s="680">
        <f ca="1">ROUND(ДОХОДЫ!D28/1000,1)</f>
        <v>10.5</v>
      </c>
      <c r="D56" s="680">
        <f ca="1">ROUND(ДОХОДЫ!I28/1000,1)</f>
        <v>16.8</v>
      </c>
      <c r="E56" s="667">
        <f t="shared" ca="1" si="11"/>
        <v>160</v>
      </c>
      <c r="F56" s="667">
        <f t="shared" ca="1" si="12"/>
        <v>579.31034482758628</v>
      </c>
    </row>
    <row r="57" spans="1:8" x14ac:dyDescent="0.25">
      <c r="A57" s="608" t="s">
        <v>504</v>
      </c>
      <c r="B57" s="666">
        <f ca="1">ROUND(ДОХОДЫ!N29/1000,1)</f>
        <v>0</v>
      </c>
      <c r="C57" s="680">
        <f ca="1">ROUND(ДОХОДЫ!D29/1000,1)</f>
        <v>0</v>
      </c>
      <c r="D57" s="680">
        <f ca="1">ROUND(ДОХОДЫ!I29/1000,1)</f>
        <v>0</v>
      </c>
      <c r="E57" s="667" t="str">
        <f t="shared" ca="1" si="11"/>
        <v>-</v>
      </c>
      <c r="F57" s="667" t="str">
        <f t="shared" ca="1" si="12"/>
        <v>-</v>
      </c>
    </row>
    <row r="58" spans="1:8" x14ac:dyDescent="0.25">
      <c r="A58" s="671" t="s">
        <v>1373</v>
      </c>
      <c r="B58" s="672">
        <f ca="1">ROUND(ДОХОДЫ!N11/1000,1)</f>
        <v>754.3</v>
      </c>
      <c r="C58" s="672">
        <f ca="1">ROUND(ДОХОДЫ!D11/1000,1)</f>
        <v>905</v>
      </c>
      <c r="D58" s="672">
        <f ca="1">ROUND(ДОХОДЫ!I11/1000,1)</f>
        <v>958.4</v>
      </c>
      <c r="E58" s="673"/>
      <c r="F58" s="673"/>
    </row>
    <row r="59" spans="1:8" x14ac:dyDescent="0.25">
      <c r="A59" s="671"/>
      <c r="B59" s="672">
        <f ca="1">B42-B58</f>
        <v>0.20000000000004547</v>
      </c>
      <c r="C59" s="672">
        <f t="shared" ref="C59:D59" ca="1" si="13">C42-C58</f>
        <v>0</v>
      </c>
      <c r="D59" s="672">
        <f t="shared" ca="1" si="13"/>
        <v>0</v>
      </c>
      <c r="E59" s="673"/>
      <c r="F59" s="673"/>
    </row>
    <row r="61" spans="1:8" ht="38.25" x14ac:dyDescent="0.25">
      <c r="A61" s="676" t="s">
        <v>1128</v>
      </c>
      <c r="B61" s="676" t="str">
        <f>B41</f>
        <v>факт за соответствующий период 2023 года</v>
      </c>
      <c r="C61" s="676" t="str">
        <f t="shared" ref="C61:F61" si="14">C41</f>
        <v>План на 2024 год</v>
      </c>
      <c r="D61" s="676" t="str">
        <f t="shared" si="14"/>
        <v>факт за отчетный период 2024 года</v>
      </c>
      <c r="E61" s="676" t="str">
        <f t="shared" si="14"/>
        <v>% исполнения плана</v>
      </c>
      <c r="F61" s="676" t="str">
        <f t="shared" si="14"/>
        <v>Динамика, %</v>
      </c>
    </row>
    <row r="62" spans="1:8" s="12" customFormat="1" x14ac:dyDescent="0.25">
      <c r="A62" s="676" t="s">
        <v>1377</v>
      </c>
      <c r="B62" s="676">
        <f ca="1">B43</f>
        <v>23</v>
      </c>
      <c r="C62" s="676">
        <f t="shared" ref="C62:D62" ca="1" si="15">C43</f>
        <v>24.2</v>
      </c>
      <c r="D62" s="676">
        <f t="shared" ca="1" si="15"/>
        <v>26.5</v>
      </c>
      <c r="E62" s="667">
        <f t="shared" ref="E62" ca="1" si="16">IFERROR(D62*100/C62,"-")</f>
        <v>109.50413223140497</v>
      </c>
      <c r="F62" s="667">
        <f t="shared" ref="F62" ca="1" si="17">IFERROR(D62*100/B62,"-")</f>
        <v>115.21739130434783</v>
      </c>
      <c r="G62" s="200"/>
      <c r="H62" s="200"/>
    </row>
    <row r="63" spans="1:8" x14ac:dyDescent="0.25">
      <c r="A63" s="678" t="s">
        <v>59</v>
      </c>
      <c r="B63" s="676">
        <f ca="1">B44</f>
        <v>487.9</v>
      </c>
      <c r="C63" s="676">
        <f t="shared" ref="C63:D63" ca="1" si="18">C44</f>
        <v>600.29999999999995</v>
      </c>
      <c r="D63" s="676">
        <f t="shared" ca="1" si="18"/>
        <v>616.29999999999995</v>
      </c>
      <c r="E63" s="667">
        <f t="shared" ref="E63:E69" ca="1" si="19">IFERROR(D63*100/C63,"-")</f>
        <v>102.66533399966683</v>
      </c>
      <c r="F63" s="667">
        <f t="shared" ref="F63:F69" ca="1" si="20">IFERROR(D63*100/B63,"-")</f>
        <v>126.3168682106989</v>
      </c>
    </row>
    <row r="64" spans="1:8" x14ac:dyDescent="0.25">
      <c r="A64" s="676" t="s">
        <v>1124</v>
      </c>
      <c r="B64" s="676">
        <f ca="1">SUM(B46:B49)</f>
        <v>116.1</v>
      </c>
      <c r="C64" s="676">
        <f t="shared" ref="C64:D64" ca="1" si="21">SUM(C46:C49)</f>
        <v>164</v>
      </c>
      <c r="D64" s="676">
        <f t="shared" ca="1" si="21"/>
        <v>174.5</v>
      </c>
      <c r="E64" s="667">
        <f t="shared" ca="1" si="19"/>
        <v>106.40243902439025</v>
      </c>
      <c r="F64" s="667">
        <f t="shared" ca="1" si="20"/>
        <v>150.30146425495263</v>
      </c>
    </row>
    <row r="65" spans="1:6" x14ac:dyDescent="0.25">
      <c r="A65" s="676" t="s">
        <v>1126</v>
      </c>
      <c r="B65" s="676">
        <f ca="1">B45+B50+B51</f>
        <v>20.100000000000001</v>
      </c>
      <c r="C65" s="676">
        <f t="shared" ref="C65:D65" ca="1" si="22">C45+C50+C51</f>
        <v>24.9</v>
      </c>
      <c r="D65" s="676">
        <f t="shared" ca="1" si="22"/>
        <v>29.900000000000002</v>
      </c>
      <c r="E65" s="667">
        <f t="shared" ca="1" si="19"/>
        <v>120.08032128514057</v>
      </c>
      <c r="F65" s="667">
        <f t="shared" ca="1" si="20"/>
        <v>148.75621890547262</v>
      </c>
    </row>
    <row r="66" spans="1:6" x14ac:dyDescent="0.25">
      <c r="A66" s="676" t="s">
        <v>1378</v>
      </c>
      <c r="B66" s="676">
        <f ca="1">B52</f>
        <v>38.6</v>
      </c>
      <c r="C66" s="676">
        <f t="shared" ref="C66:D66" ca="1" si="23">C52</f>
        <v>36.5</v>
      </c>
      <c r="D66" s="676">
        <f t="shared" ca="1" si="23"/>
        <v>43.6</v>
      </c>
      <c r="E66" s="667">
        <f t="shared" ca="1" si="19"/>
        <v>119.45205479452055</v>
      </c>
      <c r="F66" s="667">
        <f t="shared" ca="1" si="20"/>
        <v>112.95336787564766</v>
      </c>
    </row>
    <row r="67" spans="1:6" x14ac:dyDescent="0.25">
      <c r="A67" s="676" t="s">
        <v>1379</v>
      </c>
      <c r="B67" s="676">
        <f ca="1">B55</f>
        <v>60.2</v>
      </c>
      <c r="C67" s="676">
        <f t="shared" ref="C67:D67" ca="1" si="24">C55</f>
        <v>42.3</v>
      </c>
      <c r="D67" s="676">
        <f t="shared" ca="1" si="24"/>
        <v>48</v>
      </c>
      <c r="E67" s="667">
        <f t="shared" ca="1" si="19"/>
        <v>113.47517730496455</v>
      </c>
      <c r="F67" s="667">
        <f t="shared" ca="1" si="20"/>
        <v>79.734219269102979</v>
      </c>
    </row>
    <row r="68" spans="1:6" x14ac:dyDescent="0.25">
      <c r="A68" s="676" t="s">
        <v>1380</v>
      </c>
      <c r="B68" s="676">
        <f ca="1">B53+B54+B57+B56</f>
        <v>8.6</v>
      </c>
      <c r="C68" s="676">
        <f t="shared" ref="C68:D68" ca="1" si="25">C53+C54+C57+C56</f>
        <v>12.8</v>
      </c>
      <c r="D68" s="676">
        <f t="shared" ca="1" si="25"/>
        <v>19.600000000000001</v>
      </c>
      <c r="E68" s="667">
        <f t="shared" ca="1" si="19"/>
        <v>153.125</v>
      </c>
      <c r="F68" s="667">
        <f t="shared" ca="1" si="20"/>
        <v>227.9069767441861</v>
      </c>
    </row>
    <row r="69" spans="1:6" x14ac:dyDescent="0.25">
      <c r="A69" s="674" t="s">
        <v>1381</v>
      </c>
      <c r="B69" s="674">
        <f ca="1">SUM(B62:B68)</f>
        <v>754.50000000000011</v>
      </c>
      <c r="C69" s="674">
        <f t="shared" ref="C69:D69" ca="1" si="26">SUM(C62:C68)</f>
        <v>904.99999999999989</v>
      </c>
      <c r="D69" s="674">
        <f t="shared" ca="1" si="26"/>
        <v>958.4</v>
      </c>
      <c r="E69" s="667">
        <f t="shared" ca="1" si="19"/>
        <v>105.90055248618786</v>
      </c>
      <c r="F69" s="667">
        <f t="shared" ca="1" si="20"/>
        <v>127.02451954937042</v>
      </c>
    </row>
  </sheetData>
  <sheetProtection algorithmName="SHA-512" hashValue="9to+J16ZjQQ4TbkwGWmE1vqIieng6fWzlb3sL04gZc2PIYRj5fFql/wUcWRSqhV3f8VC3tBn2y1KbHWv6efo9A==" saltValue="km69QvQ7f1qPQUGHkt7S3Q==" spinCount="100000" sheet="1" objects="1" scenarios="1"/>
  <mergeCells count="2">
    <mergeCell ref="A1:F1"/>
    <mergeCell ref="A39:F39"/>
  </mergeCells>
  <phoneticPr fontId="15" type="noConversion"/>
  <pageMargins left="0.7" right="0.7" top="0.75" bottom="0.75" header="0.3" footer="0.3"/>
  <pageSetup paperSize="9" scale="91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347339-43A3-484B-BB41-1369602B8CE1}">
  <sheetPr>
    <tabColor rgb="FF00B0F0"/>
  </sheetPr>
  <dimension ref="A1:K66"/>
  <sheetViews>
    <sheetView topLeftCell="A16" zoomScale="60" zoomScaleNormal="60" workbookViewId="0">
      <selection activeCell="D16" sqref="D16:D21"/>
    </sheetView>
  </sheetViews>
  <sheetFormatPr defaultColWidth="8.85546875" defaultRowHeight="15" x14ac:dyDescent="0.25"/>
  <cols>
    <col min="1" max="1" width="41.5703125" style="200" customWidth="1"/>
    <col min="2" max="10" width="13.85546875" style="221" customWidth="1"/>
    <col min="11" max="11" width="8.85546875" style="200"/>
    <col min="12" max="16384" width="8.85546875" style="12"/>
  </cols>
  <sheetData>
    <row r="1" spans="1:11" x14ac:dyDescent="0.25">
      <c r="A1" s="681" t="s">
        <v>1356</v>
      </c>
      <c r="B1" s="681"/>
      <c r="C1" s="681"/>
      <c r="D1" s="681"/>
      <c r="E1" s="681"/>
      <c r="F1" s="681"/>
    </row>
    <row r="2" spans="1:11" x14ac:dyDescent="0.25">
      <c r="A2" s="682"/>
      <c r="B2" s="682"/>
      <c r="C2" s="682"/>
      <c r="D2" s="682"/>
      <c r="E2" s="682"/>
      <c r="F2" s="682" t="s">
        <v>1115</v>
      </c>
    </row>
    <row r="3" spans="1:11" s="599" customFormat="1" ht="65.25" customHeight="1" x14ac:dyDescent="0.25">
      <c r="A3" s="683" t="s">
        <v>1356</v>
      </c>
      <c r="B3" s="683" t="str">
        <f>'на сайт'!B8</f>
        <v>факт за соответствующий период 2023 года</v>
      </c>
      <c r="C3" s="683" t="str">
        <f>'на сайт'!C8</f>
        <v>План на 2024 год</v>
      </c>
      <c r="D3" s="683" t="str">
        <f>'на сайт'!D8</f>
        <v>факт за отчетный период 2024 года</v>
      </c>
      <c r="E3" s="683" t="str">
        <f>'на сайт'!E8</f>
        <v>% исполнения плана</v>
      </c>
      <c r="F3" s="683" t="str">
        <f>'на сайт'!F8</f>
        <v>Динамика, %</v>
      </c>
      <c r="G3" s="684"/>
      <c r="H3" s="684"/>
      <c r="I3" s="684"/>
      <c r="J3" s="684"/>
      <c r="K3" s="684"/>
    </row>
    <row r="4" spans="1:11" ht="34.5" customHeight="1" x14ac:dyDescent="0.25">
      <c r="A4" s="685" t="s">
        <v>515</v>
      </c>
      <c r="B4" s="686">
        <f ca="1">SUM(B5:B17)</f>
        <v>3440.2999999999997</v>
      </c>
      <c r="C4" s="686">
        <f ca="1">SUM(C5:C17)</f>
        <v>4483.9000000000005</v>
      </c>
      <c r="D4" s="686">
        <f ca="1">SUM(D5:D17)</f>
        <v>4239.7</v>
      </c>
      <c r="E4" s="687">
        <f ca="1">IFERROR(D4*100/C4,"-")</f>
        <v>94.553848212493577</v>
      </c>
      <c r="F4" s="687">
        <f ca="1">D4/B4*100</f>
        <v>123.23634566752899</v>
      </c>
    </row>
    <row r="5" spans="1:11" ht="34.5" customHeight="1" x14ac:dyDescent="0.25">
      <c r="A5" s="688" t="s">
        <v>48</v>
      </c>
      <c r="B5" s="689"/>
      <c r="C5" s="689"/>
      <c r="D5" s="689"/>
      <c r="E5" s="689"/>
      <c r="F5" s="690"/>
    </row>
    <row r="6" spans="1:11" ht="34.5" customHeight="1" x14ac:dyDescent="0.25">
      <c r="A6" s="691" t="s">
        <v>518</v>
      </c>
      <c r="B6" s="686">
        <f ca="1">ROUND(РАСХОДЫ!M10/1000,1)</f>
        <v>311.8</v>
      </c>
      <c r="C6" s="686">
        <f ca="1">ROUND(РАСХОДЫ!C10/1000,1)</f>
        <v>412.3</v>
      </c>
      <c r="D6" s="686">
        <f ca="1">ROUND(РАСХОДЫ!H10/1000,1)</f>
        <v>374.8</v>
      </c>
      <c r="E6" s="687">
        <f t="shared" ref="E6:E17" ca="1" si="0">IFERROR(D6*100/C6,"-")</f>
        <v>90.904681057482406</v>
      </c>
      <c r="F6" s="687">
        <f t="shared" ref="F6:F17" ca="1" si="1">D6/B6*100</f>
        <v>120.20525978191148</v>
      </c>
    </row>
    <row r="7" spans="1:11" ht="34.5" customHeight="1" x14ac:dyDescent="0.25">
      <c r="A7" s="691" t="s">
        <v>637</v>
      </c>
      <c r="B7" s="686">
        <f ca="1">ROUND(РАСХОДЫ!M11/1000,1)</f>
        <v>5.3</v>
      </c>
      <c r="C7" s="686">
        <f ca="1">ROUND(РАСХОДЫ!C11/1000,1)</f>
        <v>8.6</v>
      </c>
      <c r="D7" s="686">
        <f ca="1">ROUND(РАСХОДЫ!H11/1000,1)</f>
        <v>7.5</v>
      </c>
      <c r="E7" s="687">
        <f t="shared" ca="1" si="0"/>
        <v>87.209302325581405</v>
      </c>
      <c r="F7" s="687">
        <f t="shared" ca="1" si="1"/>
        <v>141.50943396226415</v>
      </c>
    </row>
    <row r="8" spans="1:11" ht="24.75" x14ac:dyDescent="0.25">
      <c r="A8" s="691" t="s">
        <v>650</v>
      </c>
      <c r="B8" s="686">
        <f ca="1">ROUND(РАСХОДЫ!M12/1000,1)</f>
        <v>41.8</v>
      </c>
      <c r="C8" s="686">
        <f ca="1">ROUND(РАСХОДЫ!C12/1000,1)</f>
        <v>51.5</v>
      </c>
      <c r="D8" s="686">
        <f ca="1">ROUND(РАСХОДЫ!H12/1000,1)</f>
        <v>47.3</v>
      </c>
      <c r="E8" s="687">
        <f t="shared" ca="1" si="0"/>
        <v>91.84466019417475</v>
      </c>
      <c r="F8" s="687">
        <f t="shared" ca="1" si="1"/>
        <v>113.1578947368421</v>
      </c>
    </row>
    <row r="9" spans="1:11" x14ac:dyDescent="0.25">
      <c r="A9" s="691" t="s">
        <v>678</v>
      </c>
      <c r="B9" s="686">
        <f ca="1">ROUND(РАСХОДЫ!M13/1000,1)</f>
        <v>103.8</v>
      </c>
      <c r="C9" s="686">
        <f ca="1">ROUND(РАСХОДЫ!C13/1000,1)</f>
        <v>148.19999999999999</v>
      </c>
      <c r="D9" s="686">
        <f ca="1">ROUND(РАСХОДЫ!H13/1000,1)</f>
        <v>135.80000000000001</v>
      </c>
      <c r="E9" s="687">
        <f t="shared" ca="1" si="0"/>
        <v>91.632928475033751</v>
      </c>
      <c r="F9" s="687">
        <f t="shared" ca="1" si="1"/>
        <v>130.82851637764935</v>
      </c>
    </row>
    <row r="10" spans="1:11" x14ac:dyDescent="0.25">
      <c r="A10" s="691" t="s">
        <v>715</v>
      </c>
      <c r="B10" s="686">
        <f ca="1">ROUND(РАСХОДЫ!M14/1000,1)</f>
        <v>319.89999999999998</v>
      </c>
      <c r="C10" s="686">
        <f ca="1">ROUND(РАСХОДЫ!C14/1000,1)</f>
        <v>518.20000000000005</v>
      </c>
      <c r="D10" s="686">
        <f ca="1">ROUND(РАСХОДЫ!H14/1000,1)</f>
        <v>490.9</v>
      </c>
      <c r="E10" s="687">
        <f t="shared" ca="1" si="0"/>
        <v>94.731763797761474</v>
      </c>
      <c r="F10" s="687">
        <f t="shared" ca="1" si="1"/>
        <v>153.45420443888716</v>
      </c>
    </row>
    <row r="11" spans="1:11" x14ac:dyDescent="0.25">
      <c r="A11" s="691" t="s">
        <v>758</v>
      </c>
      <c r="B11" s="686">
        <f ca="1">ROUND(РАСХОДЫ!M15/1000,1)</f>
        <v>2025.8</v>
      </c>
      <c r="C11" s="686">
        <f ca="1">ROUND(РАСХОДЫ!C15/1000,1)</f>
        <v>2475</v>
      </c>
      <c r="D11" s="686">
        <f ca="1">ROUND(РАСХОДЫ!H15/1000,1)</f>
        <v>2382.6999999999998</v>
      </c>
      <c r="E11" s="687">
        <f t="shared" ca="1" si="0"/>
        <v>96.270707070707061</v>
      </c>
      <c r="F11" s="687">
        <f t="shared" ca="1" si="1"/>
        <v>117.61773126666009</v>
      </c>
    </row>
    <row r="12" spans="1:11" x14ac:dyDescent="0.25">
      <c r="A12" s="691" t="s">
        <v>846</v>
      </c>
      <c r="B12" s="686">
        <f ca="1">ROUND(РАСХОДЫ!M16/1000,1)</f>
        <v>209.5</v>
      </c>
      <c r="C12" s="686">
        <f ca="1">ROUND(РАСХОДЫ!C16/1000,1)</f>
        <v>262.3</v>
      </c>
      <c r="D12" s="686">
        <f ca="1">ROUND(РАСХОДЫ!H16/1000,1)</f>
        <v>259.7</v>
      </c>
      <c r="E12" s="687">
        <f t="shared" ca="1" si="0"/>
        <v>99.00876858558901</v>
      </c>
      <c r="F12" s="687">
        <f t="shared" ca="1" si="1"/>
        <v>123.9618138424821</v>
      </c>
    </row>
    <row r="13" spans="1:11" x14ac:dyDescent="0.25">
      <c r="A13" s="691" t="s">
        <v>888</v>
      </c>
      <c r="B13" s="686">
        <f ca="1">ROUND(РАСХОДЫ!M17/1000,1)</f>
        <v>24</v>
      </c>
      <c r="C13" s="686">
        <f ca="1">ROUND(РАСХОДЫ!C17/1000,1)</f>
        <v>65.8</v>
      </c>
      <c r="D13" s="686">
        <f ca="1">ROUND(РАСХОДЫ!H17/1000,1)</f>
        <v>49.6</v>
      </c>
      <c r="E13" s="687">
        <f t="shared" ca="1" si="0"/>
        <v>75.379939209726444</v>
      </c>
      <c r="F13" s="687">
        <f t="shared" ca="1" si="1"/>
        <v>206.66666666666669</v>
      </c>
    </row>
    <row r="14" spans="1:11" x14ac:dyDescent="0.25">
      <c r="A14" s="691" t="s">
        <v>895</v>
      </c>
      <c r="B14" s="686">
        <f ca="1">ROUND(РАСХОДЫ!M18/1000,1)</f>
        <v>217</v>
      </c>
      <c r="C14" s="686">
        <f ca="1">ROUND(РАСХОДЫ!C18/1000,1)</f>
        <v>284.8</v>
      </c>
      <c r="D14" s="686">
        <f ca="1">ROUND(РАСХОДЫ!H18/1000,1)</f>
        <v>257</v>
      </c>
      <c r="E14" s="687">
        <f t="shared" ca="1" si="0"/>
        <v>90.238764044943821</v>
      </c>
      <c r="F14" s="687">
        <f t="shared" ca="1" si="1"/>
        <v>118.43317972350232</v>
      </c>
    </row>
    <row r="15" spans="1:11" x14ac:dyDescent="0.25">
      <c r="A15" s="691" t="s">
        <v>946</v>
      </c>
      <c r="B15" s="686">
        <f ca="1">ROUND(РАСХОДЫ!M19/1000,1)</f>
        <v>152.19999999999999</v>
      </c>
      <c r="C15" s="686">
        <f ca="1">ROUND(РАСХОДЫ!C19/1000,1)</f>
        <v>212.9</v>
      </c>
      <c r="D15" s="686">
        <f ca="1">ROUND(РАСХОДЫ!H19/1000,1)</f>
        <v>190.2</v>
      </c>
      <c r="E15" s="687">
        <f t="shared" ca="1" si="0"/>
        <v>89.337717238139973</v>
      </c>
      <c r="F15" s="687">
        <f t="shared" ca="1" si="1"/>
        <v>124.96714848883047</v>
      </c>
    </row>
    <row r="16" spans="1:11" ht="24.75" x14ac:dyDescent="0.25">
      <c r="A16" s="691" t="s">
        <v>989</v>
      </c>
      <c r="B16" s="686">
        <f ca="1">ROUND(РАСХОДЫ!M20/1000,1)</f>
        <v>0.6</v>
      </c>
      <c r="C16" s="686">
        <f ca="1">ROUND(РАСХОДЫ!C20/1000,1)</f>
        <v>1.3</v>
      </c>
      <c r="D16" s="686">
        <f ca="1">ROUND(РАСХОДЫ!H20/1000,1)</f>
        <v>1.2</v>
      </c>
      <c r="E16" s="687">
        <f t="shared" ca="1" si="0"/>
        <v>92.307692307692307</v>
      </c>
      <c r="F16" s="687">
        <f t="shared" ca="1" si="1"/>
        <v>200</v>
      </c>
    </row>
    <row r="17" spans="1:7" x14ac:dyDescent="0.25">
      <c r="A17" s="691" t="s">
        <v>561</v>
      </c>
      <c r="B17" s="686">
        <f ca="1">ROUND(РАСХОДЫ!M21/1000,1)</f>
        <v>28.6</v>
      </c>
      <c r="C17" s="686">
        <f ca="1">ROUND(РАСХОДЫ!C21/1000,1)</f>
        <v>43</v>
      </c>
      <c r="D17" s="686">
        <f ca="1">ROUND(РАСХОДЫ!H21/1000,1)</f>
        <v>43</v>
      </c>
      <c r="E17" s="687">
        <f t="shared" ca="1" si="0"/>
        <v>100</v>
      </c>
      <c r="F17" s="687">
        <f t="shared" ca="1" si="1"/>
        <v>150.34965034965035</v>
      </c>
    </row>
    <row r="20" spans="1:7" ht="60" x14ac:dyDescent="0.25">
      <c r="A20" s="683" t="s">
        <v>1363</v>
      </c>
      <c r="B20" s="683" t="s">
        <v>1352</v>
      </c>
      <c r="C20" s="683" t="s">
        <v>1350</v>
      </c>
      <c r="D20" s="683" t="s">
        <v>1351</v>
      </c>
      <c r="E20" s="683" t="s">
        <v>1364</v>
      </c>
      <c r="F20" s="683" t="s">
        <v>1365</v>
      </c>
      <c r="G20" s="683" t="s">
        <v>1111</v>
      </c>
    </row>
    <row r="21" spans="1:7" x14ac:dyDescent="0.25">
      <c r="A21" s="685" t="s">
        <v>515</v>
      </c>
      <c r="B21" s="686">
        <f ca="1">SUM(B23:B27)</f>
        <v>2628.5</v>
      </c>
      <c r="C21" s="686">
        <f t="shared" ref="C21" ca="1" si="2">SUM(C23:C27)</f>
        <v>3300.8000000000006</v>
      </c>
      <c r="D21" s="692">
        <f ca="1">SUM(D23:D27)</f>
        <v>3139.1999999999994</v>
      </c>
      <c r="E21" s="686">
        <f ca="1">B21/B4*100</f>
        <v>76.403220649361984</v>
      </c>
      <c r="F21" s="686">
        <f ca="1">D21/D4*100</f>
        <v>74.042974738778682</v>
      </c>
      <c r="G21" s="686">
        <f ca="1">D21/B21*100</f>
        <v>119.42933231881298</v>
      </c>
    </row>
    <row r="22" spans="1:7" x14ac:dyDescent="0.25">
      <c r="A22" s="688" t="s">
        <v>48</v>
      </c>
      <c r="B22" s="689"/>
      <c r="C22" s="689"/>
      <c r="D22" s="689"/>
      <c r="E22" s="689"/>
      <c r="F22" s="689"/>
      <c r="G22" s="690"/>
    </row>
    <row r="23" spans="1:7" x14ac:dyDescent="0.25">
      <c r="A23" s="691" t="s">
        <v>758</v>
      </c>
      <c r="B23" s="686">
        <f t="shared" ref="B23:D27" ca="1" si="3">B11</f>
        <v>2025.8</v>
      </c>
      <c r="C23" s="686">
        <f t="shared" ca="1" si="3"/>
        <v>2475</v>
      </c>
      <c r="D23" s="692">
        <f t="shared" ca="1" si="3"/>
        <v>2382.6999999999998</v>
      </c>
      <c r="E23" s="687">
        <f ca="1">B23/B4*100</f>
        <v>58.884399616312535</v>
      </c>
      <c r="F23" s="687">
        <f ca="1">D23/D4*100</f>
        <v>56.199731113050454</v>
      </c>
      <c r="G23" s="686">
        <f ca="1">D23/B23*100</f>
        <v>117.61773126666009</v>
      </c>
    </row>
    <row r="24" spans="1:7" x14ac:dyDescent="0.25">
      <c r="A24" s="691" t="s">
        <v>846</v>
      </c>
      <c r="B24" s="686">
        <f t="shared" ca="1" si="3"/>
        <v>209.5</v>
      </c>
      <c r="C24" s="686">
        <f t="shared" ca="1" si="3"/>
        <v>262.3</v>
      </c>
      <c r="D24" s="692">
        <f t="shared" ca="1" si="3"/>
        <v>259.7</v>
      </c>
      <c r="E24" s="687">
        <f ca="1">B24/B4*100</f>
        <v>6.0895852105920998</v>
      </c>
      <c r="F24" s="687">
        <f ca="1">D24/D4*100</f>
        <v>6.1254334033068378</v>
      </c>
      <c r="G24" s="686">
        <f ca="1">D24/B24*100</f>
        <v>123.9618138424821</v>
      </c>
    </row>
    <row r="25" spans="1:7" x14ac:dyDescent="0.25">
      <c r="A25" s="691" t="s">
        <v>888</v>
      </c>
      <c r="B25" s="686">
        <f t="shared" ca="1" si="3"/>
        <v>24</v>
      </c>
      <c r="C25" s="686">
        <f t="shared" ca="1" si="3"/>
        <v>65.8</v>
      </c>
      <c r="D25" s="692">
        <f t="shared" ca="1" si="3"/>
        <v>49.6</v>
      </c>
      <c r="E25" s="687">
        <f ca="1">B25/B4*100</f>
        <v>0.69761358021102815</v>
      </c>
      <c r="F25" s="687">
        <f ca="1">D25/D4*100</f>
        <v>1.1698940962803974</v>
      </c>
      <c r="G25" s="686">
        <f ca="1">D25/B25*100</f>
        <v>206.66666666666669</v>
      </c>
    </row>
    <row r="26" spans="1:7" x14ac:dyDescent="0.25">
      <c r="A26" s="691" t="s">
        <v>895</v>
      </c>
      <c r="B26" s="686">
        <f t="shared" ca="1" si="3"/>
        <v>217</v>
      </c>
      <c r="C26" s="686">
        <f t="shared" ca="1" si="3"/>
        <v>284.8</v>
      </c>
      <c r="D26" s="692">
        <f t="shared" ca="1" si="3"/>
        <v>257</v>
      </c>
      <c r="E26" s="687">
        <f ca="1">B26/B4*100</f>
        <v>6.3075894544080473</v>
      </c>
      <c r="F26" s="687">
        <f ca="1">D26/D4*100</f>
        <v>6.0617496520980261</v>
      </c>
      <c r="G26" s="686">
        <f ca="1">D26/B26*100</f>
        <v>118.43317972350232</v>
      </c>
    </row>
    <row r="27" spans="1:7" x14ac:dyDescent="0.25">
      <c r="A27" s="691" t="s">
        <v>946</v>
      </c>
      <c r="B27" s="686">
        <f t="shared" ca="1" si="3"/>
        <v>152.19999999999999</v>
      </c>
      <c r="C27" s="686">
        <f t="shared" ca="1" si="3"/>
        <v>212.9</v>
      </c>
      <c r="D27" s="692">
        <f t="shared" ca="1" si="3"/>
        <v>190.2</v>
      </c>
      <c r="E27" s="687">
        <f ca="1">B27/B4*100</f>
        <v>4.4240327878382706</v>
      </c>
      <c r="F27" s="687">
        <f ca="1">D27/D4*100</f>
        <v>4.4861664740429745</v>
      </c>
      <c r="G27" s="686">
        <f ca="1">D27/B27*100</f>
        <v>124.96714848883047</v>
      </c>
    </row>
    <row r="30" spans="1:7" x14ac:dyDescent="0.25">
      <c r="A30" s="693"/>
      <c r="B30" s="694">
        <f ca="1">B32</f>
        <v>2628.5</v>
      </c>
      <c r="C30" s="694">
        <f ca="1">C32</f>
        <v>3139.1999999999994</v>
      </c>
      <c r="D30" s="695"/>
    </row>
    <row r="31" spans="1:7" x14ac:dyDescent="0.25">
      <c r="A31" s="696"/>
      <c r="B31" s="697" t="s">
        <v>1370</v>
      </c>
      <c r="C31" s="697" t="s">
        <v>1369</v>
      </c>
      <c r="D31" s="683" t="s">
        <v>1111</v>
      </c>
      <c r="E31" s="698"/>
    </row>
    <row r="32" spans="1:7" hidden="1" x14ac:dyDescent="0.25">
      <c r="A32" s="699" t="s">
        <v>1363</v>
      </c>
      <c r="B32" s="700">
        <f ca="1">B21</f>
        <v>2628.5</v>
      </c>
      <c r="C32" s="700">
        <f ca="1">D21</f>
        <v>3139.1999999999994</v>
      </c>
      <c r="D32" s="701">
        <f ca="1">G21</f>
        <v>119.42933231881298</v>
      </c>
      <c r="E32" s="698"/>
    </row>
    <row r="33" spans="1:11" x14ac:dyDescent="0.25">
      <c r="A33" s="699" t="s">
        <v>758</v>
      </c>
      <c r="B33" s="700">
        <f ca="1">B23</f>
        <v>2025.8</v>
      </c>
      <c r="C33" s="700">
        <f ca="1">D23</f>
        <v>2382.6999999999998</v>
      </c>
      <c r="D33" s="701">
        <f ca="1">G23-100</f>
        <v>17.617731266660087</v>
      </c>
      <c r="E33" s="698"/>
    </row>
    <row r="34" spans="1:11" x14ac:dyDescent="0.25">
      <c r="A34" s="699" t="s">
        <v>846</v>
      </c>
      <c r="B34" s="700">
        <f t="shared" ref="B34:B37" ca="1" si="4">B24</f>
        <v>209.5</v>
      </c>
      <c r="C34" s="700">
        <f ca="1">D24</f>
        <v>259.7</v>
      </c>
      <c r="D34" s="701">
        <f ca="1">G24-100</f>
        <v>23.961813842482101</v>
      </c>
      <c r="E34" s="698"/>
      <c r="G34" s="200"/>
    </row>
    <row r="35" spans="1:11" x14ac:dyDescent="0.25">
      <c r="A35" s="699" t="s">
        <v>888</v>
      </c>
      <c r="B35" s="700">
        <f t="shared" ca="1" si="4"/>
        <v>24</v>
      </c>
      <c r="C35" s="700">
        <f ca="1">D25</f>
        <v>49.6</v>
      </c>
      <c r="D35" s="701">
        <f ca="1">G25-100</f>
        <v>106.66666666666669</v>
      </c>
      <c r="E35" s="698"/>
    </row>
    <row r="36" spans="1:11" x14ac:dyDescent="0.25">
      <c r="A36" s="699" t="s">
        <v>895</v>
      </c>
      <c r="B36" s="700">
        <f t="shared" ca="1" si="4"/>
        <v>217</v>
      </c>
      <c r="C36" s="700">
        <f ca="1">D26</f>
        <v>257</v>
      </c>
      <c r="D36" s="701">
        <f ca="1">G26-100</f>
        <v>18.43317972350232</v>
      </c>
      <c r="E36" s="698"/>
    </row>
    <row r="37" spans="1:11" x14ac:dyDescent="0.25">
      <c r="A37" s="699" t="s">
        <v>946</v>
      </c>
      <c r="B37" s="700">
        <f t="shared" ca="1" si="4"/>
        <v>152.19999999999999</v>
      </c>
      <c r="C37" s="700">
        <f ca="1">D27</f>
        <v>190.2</v>
      </c>
      <c r="D37" s="701">
        <f ca="1">G27-100</f>
        <v>24.967148488830475</v>
      </c>
      <c r="E37" s="698"/>
    </row>
    <row r="38" spans="1:11" x14ac:dyDescent="0.25">
      <c r="F38" s="200"/>
    </row>
    <row r="40" spans="1:11" s="599" customFormat="1" ht="65.25" customHeight="1" x14ac:dyDescent="0.25">
      <c r="A40" s="702" t="s">
        <v>1383</v>
      </c>
      <c r="B40" s="702" t="str">
        <f>B3</f>
        <v>факт за соответствующий период 2023 года</v>
      </c>
      <c r="C40" s="702" t="str">
        <f t="shared" ref="C40:F40" si="5">C3</f>
        <v>План на 2024 год</v>
      </c>
      <c r="D40" s="702" t="str">
        <f t="shared" si="5"/>
        <v>факт за отчетный период 2024 года</v>
      </c>
      <c r="E40" s="702" t="str">
        <f t="shared" si="5"/>
        <v>% исполнения плана</v>
      </c>
      <c r="F40" s="702" t="str">
        <f t="shared" si="5"/>
        <v>Динамика, %</v>
      </c>
      <c r="G40" s="684"/>
      <c r="H40" s="684"/>
      <c r="I40" s="684"/>
      <c r="J40" s="684"/>
      <c r="K40" s="684"/>
    </row>
    <row r="41" spans="1:11" ht="34.5" customHeight="1" x14ac:dyDescent="0.25">
      <c r="A41" s="703" t="s">
        <v>515</v>
      </c>
      <c r="B41" s="704">
        <f ca="1">SUM(B42:B54)</f>
        <v>2737.8</v>
      </c>
      <c r="C41" s="704">
        <f ca="1">SUM(C42:C54)</f>
        <v>3607.5</v>
      </c>
      <c r="D41" s="704">
        <f ca="1">SUM(D42:D54)</f>
        <v>3399.3</v>
      </c>
      <c r="E41" s="705">
        <f t="shared" ref="E41" ca="1" si="6">IFERROR(D41*100/C41,"-")</f>
        <v>94.228690228690226</v>
      </c>
      <c r="F41" s="705">
        <f t="shared" ref="F41" ca="1" si="7">IFERROR(D41*100/B41,"-")</f>
        <v>124.16173570019723</v>
      </c>
    </row>
    <row r="42" spans="1:11" ht="34.5" customHeight="1" x14ac:dyDescent="0.25">
      <c r="A42" s="706" t="s">
        <v>48</v>
      </c>
      <c r="B42" s="707"/>
      <c r="C42" s="707"/>
      <c r="D42" s="707"/>
      <c r="E42" s="705" t="str">
        <f t="shared" ref="E42:E54" si="8">IFERROR(D42*100/C42,"-")</f>
        <v>-</v>
      </c>
      <c r="F42" s="705" t="str">
        <f t="shared" ref="F42:F54" si="9">IFERROR(D42*100/B42,"-")</f>
        <v>-</v>
      </c>
    </row>
    <row r="43" spans="1:11" ht="34.5" customHeight="1" x14ac:dyDescent="0.25">
      <c r="A43" s="708" t="s">
        <v>518</v>
      </c>
      <c r="B43" s="704">
        <f ca="1">ROUND(РАСХОДЫ!N10/1000,1)</f>
        <v>186.7</v>
      </c>
      <c r="C43" s="704">
        <f ca="1">ROUND(РАСХОДЫ!D10/1000,1)</f>
        <v>251.1</v>
      </c>
      <c r="D43" s="704">
        <f ca="1">ROUND(РАСХОДЫ!I10/1000,1)</f>
        <v>216.6</v>
      </c>
      <c r="E43" s="705">
        <f t="shared" ca="1" si="8"/>
        <v>86.260454002389494</v>
      </c>
      <c r="F43" s="705">
        <f t="shared" ca="1" si="9"/>
        <v>116.0149973219068</v>
      </c>
    </row>
    <row r="44" spans="1:11" ht="34.5" customHeight="1" x14ac:dyDescent="0.25">
      <c r="A44" s="708" t="s">
        <v>637</v>
      </c>
      <c r="B44" s="704">
        <f ca="1">ROUND(РАСХОДЫ!N11/1000,1)</f>
        <v>0.5</v>
      </c>
      <c r="C44" s="704">
        <f ca="1">ROUND(РАСХОДЫ!D11/1000,1)</f>
        <v>1.4</v>
      </c>
      <c r="D44" s="704">
        <f ca="1">ROUND(РАСХОДЫ!I11/1000,1)</f>
        <v>0.3</v>
      </c>
      <c r="E44" s="705">
        <f t="shared" ca="1" si="8"/>
        <v>21.428571428571431</v>
      </c>
      <c r="F44" s="705">
        <f t="shared" ca="1" si="9"/>
        <v>60</v>
      </c>
    </row>
    <row r="45" spans="1:11" ht="24" x14ac:dyDescent="0.25">
      <c r="A45" s="708" t="s">
        <v>650</v>
      </c>
      <c r="B45" s="704">
        <f ca="1">ROUND(РАСХОДЫ!N12/1000,1)</f>
        <v>31.4</v>
      </c>
      <c r="C45" s="704">
        <f ca="1">ROUND(РАСХОДЫ!D12/1000,1)</f>
        <v>37.1</v>
      </c>
      <c r="D45" s="704">
        <f ca="1">ROUND(РАСХОДЫ!I12/1000,1)</f>
        <v>33</v>
      </c>
      <c r="E45" s="705">
        <f t="shared" ca="1" si="8"/>
        <v>88.948787061994608</v>
      </c>
      <c r="F45" s="705">
        <f t="shared" ca="1" si="9"/>
        <v>105.09554140127389</v>
      </c>
    </row>
    <row r="46" spans="1:11" x14ac:dyDescent="0.25">
      <c r="A46" s="708" t="s">
        <v>678</v>
      </c>
      <c r="B46" s="704">
        <f ca="1">ROUND(РАСХОДЫ!N13/1000,1)</f>
        <v>40</v>
      </c>
      <c r="C46" s="704">
        <f ca="1">ROUND(РАСХОДЫ!D13/1000,1)</f>
        <v>59.5</v>
      </c>
      <c r="D46" s="704">
        <f ca="1">ROUND(РАСХОДЫ!I13/1000,1)</f>
        <v>53.4</v>
      </c>
      <c r="E46" s="705">
        <f t="shared" ca="1" si="8"/>
        <v>89.747899159663859</v>
      </c>
      <c r="F46" s="705">
        <f t="shared" ca="1" si="9"/>
        <v>133.5</v>
      </c>
    </row>
    <row r="47" spans="1:11" x14ac:dyDescent="0.25">
      <c r="A47" s="708" t="s">
        <v>715</v>
      </c>
      <c r="B47" s="704">
        <f ca="1">ROUND(РАСХОДЫ!N14/1000,1)</f>
        <v>26.2</v>
      </c>
      <c r="C47" s="704">
        <f ca="1">ROUND(РАСХОДЫ!D14/1000,1)</f>
        <v>164.9</v>
      </c>
      <c r="D47" s="704">
        <f ca="1">ROUND(РАСХОДЫ!I14/1000,1)</f>
        <v>160.9</v>
      </c>
      <c r="E47" s="705">
        <f t="shared" ca="1" si="8"/>
        <v>97.574287446937532</v>
      </c>
      <c r="F47" s="705">
        <f t="shared" ca="1" si="9"/>
        <v>614.12213740458014</v>
      </c>
    </row>
    <row r="48" spans="1:11" x14ac:dyDescent="0.25">
      <c r="A48" s="708" t="s">
        <v>758</v>
      </c>
      <c r="B48" s="704">
        <f ca="1">ROUND(РАСХОДЫ!N15/1000,1)</f>
        <v>2024.9</v>
      </c>
      <c r="C48" s="704">
        <f ca="1">ROUND(РАСХОДЫ!D15/1000,1)</f>
        <v>2474</v>
      </c>
      <c r="D48" s="704">
        <f ca="1">ROUND(РАСХОДЫ!I15/1000,1)</f>
        <v>2381.9</v>
      </c>
      <c r="E48" s="705">
        <f t="shared" ca="1" si="8"/>
        <v>96.277283751010515</v>
      </c>
      <c r="F48" s="705">
        <f t="shared" ca="1" si="9"/>
        <v>117.63050027161835</v>
      </c>
    </row>
    <row r="49" spans="1:10" x14ac:dyDescent="0.25">
      <c r="A49" s="708" t="s">
        <v>846</v>
      </c>
      <c r="B49" s="704">
        <f ca="1">ROUND(РАСХОДЫ!N16/1000,1)</f>
        <v>24.1</v>
      </c>
      <c r="C49" s="704">
        <f ca="1">ROUND(РАСХОДЫ!D16/1000,1)</f>
        <v>33.700000000000003</v>
      </c>
      <c r="D49" s="704">
        <f ca="1">ROUND(РАСХОДЫ!I16/1000,1)</f>
        <v>33.6</v>
      </c>
      <c r="E49" s="705">
        <f t="shared" ca="1" si="8"/>
        <v>99.703264094955486</v>
      </c>
      <c r="F49" s="705">
        <f t="shared" ca="1" si="9"/>
        <v>139.41908713692945</v>
      </c>
    </row>
    <row r="50" spans="1:10" x14ac:dyDescent="0.25">
      <c r="A50" s="708" t="s">
        <v>888</v>
      </c>
      <c r="B50" s="704">
        <f ca="1">ROUND(РАСХОДЫ!N17/1000,1)</f>
        <v>24</v>
      </c>
      <c r="C50" s="704">
        <f ca="1">ROUND(РАСХОДЫ!D17/1000,1)</f>
        <v>65.8</v>
      </c>
      <c r="D50" s="704">
        <f ca="1">ROUND(РАСХОДЫ!I17/1000,1)</f>
        <v>49.6</v>
      </c>
      <c r="E50" s="705">
        <f t="shared" ca="1" si="8"/>
        <v>75.379939209726444</v>
      </c>
      <c r="F50" s="705">
        <f t="shared" ca="1" si="9"/>
        <v>206.66666666666666</v>
      </c>
    </row>
    <row r="51" spans="1:10" x14ac:dyDescent="0.25">
      <c r="A51" s="708" t="s">
        <v>895</v>
      </c>
      <c r="B51" s="704">
        <f ca="1">ROUND(РАСХОДЫ!N18/1000,1)</f>
        <v>202.5</v>
      </c>
      <c r="C51" s="704">
        <f ca="1">ROUND(РАСХОДЫ!D18/1000,1)</f>
        <v>266.3</v>
      </c>
      <c r="D51" s="704">
        <f ca="1">ROUND(РАСХОДЫ!I18/1000,1)</f>
        <v>238.8</v>
      </c>
      <c r="E51" s="705">
        <f t="shared" ca="1" si="8"/>
        <v>89.673300788584299</v>
      </c>
      <c r="F51" s="705">
        <f t="shared" ca="1" si="9"/>
        <v>117.92592592592592</v>
      </c>
    </row>
    <row r="52" spans="1:10" x14ac:dyDescent="0.25">
      <c r="A52" s="708" t="s">
        <v>946</v>
      </c>
      <c r="B52" s="704">
        <f ca="1">ROUND(РАСХОДЫ!N19/1000,1)</f>
        <v>148.9</v>
      </c>
      <c r="C52" s="704">
        <f ca="1">ROUND(РАСХОДЫ!D19/1000,1)</f>
        <v>210.7</v>
      </c>
      <c r="D52" s="704">
        <f ca="1">ROUND(РАСХОДЫ!I19/1000,1)</f>
        <v>188.2</v>
      </c>
      <c r="E52" s="705">
        <f t="shared" ca="1" si="8"/>
        <v>89.321309919316562</v>
      </c>
      <c r="F52" s="705">
        <f t="shared" ca="1" si="9"/>
        <v>126.39355271994627</v>
      </c>
    </row>
    <row r="53" spans="1:10" ht="24" x14ac:dyDescent="0.25">
      <c r="A53" s="708" t="s">
        <v>989</v>
      </c>
      <c r="B53" s="704">
        <f ca="1">ROUND(РАСХОДЫ!N20/1000,1)</f>
        <v>0</v>
      </c>
      <c r="C53" s="704">
        <f ca="1">ROUND(РАСХОДЫ!D20/1000,1)</f>
        <v>0</v>
      </c>
      <c r="D53" s="704">
        <f ca="1">ROUND(РАСХОДЫ!I20/1000,1)</f>
        <v>0</v>
      </c>
      <c r="E53" s="705" t="str">
        <f t="shared" ca="1" si="8"/>
        <v>-</v>
      </c>
      <c r="F53" s="705" t="str">
        <f t="shared" ca="1" si="9"/>
        <v>-</v>
      </c>
    </row>
    <row r="54" spans="1:10" x14ac:dyDescent="0.25">
      <c r="A54" s="708" t="s">
        <v>561</v>
      </c>
      <c r="B54" s="704">
        <f ca="1">ROUND(РАСХОДЫ!N21/1000,1)</f>
        <v>28.6</v>
      </c>
      <c r="C54" s="704">
        <f ca="1">ROUND(РАСХОДЫ!D21/1000,1)</f>
        <v>43</v>
      </c>
      <c r="D54" s="704">
        <f ca="1">ROUND(РАСХОДЫ!I21/1000,1)</f>
        <v>43</v>
      </c>
      <c r="E54" s="705">
        <f t="shared" ca="1" si="8"/>
        <v>100</v>
      </c>
      <c r="F54" s="705">
        <f t="shared" ca="1" si="9"/>
        <v>150.34965034965035</v>
      </c>
    </row>
    <row r="57" spans="1:10" x14ac:dyDescent="0.25">
      <c r="J57" s="200"/>
    </row>
    <row r="58" spans="1:10" ht="60" x14ac:dyDescent="0.25">
      <c r="A58" s="683" t="s">
        <v>1366</v>
      </c>
      <c r="B58" s="683" t="str">
        <f>B40</f>
        <v>факт за соответствующий период 2023 года</v>
      </c>
      <c r="C58" s="683" t="str">
        <f t="shared" ref="C58:F58" si="10">C40</f>
        <v>План на 2024 год</v>
      </c>
      <c r="D58" s="683" t="str">
        <f t="shared" si="10"/>
        <v>факт за отчетный период 2024 года</v>
      </c>
      <c r="E58" s="683" t="str">
        <f t="shared" si="10"/>
        <v>% исполнения плана</v>
      </c>
      <c r="F58" s="683" t="str">
        <f t="shared" si="10"/>
        <v>Динамика, %</v>
      </c>
      <c r="J58" s="200"/>
    </row>
    <row r="59" spans="1:10" x14ac:dyDescent="0.25">
      <c r="A59" s="685" t="s">
        <v>515</v>
      </c>
      <c r="B59" s="686">
        <f>'2023 Р'!J135/1000000</f>
        <v>70.98871699</v>
      </c>
      <c r="C59" s="686">
        <f>'2024 Р'!D141/1000000</f>
        <v>101.96248070999999</v>
      </c>
      <c r="D59" s="692">
        <f>'2024 Р'!J141/1000000</f>
        <v>93.039846139999995</v>
      </c>
      <c r="E59" s="705">
        <f t="shared" ref="E59:E62" si="11">IFERROR(D59*100/C59,"-")</f>
        <v>91.249100151478643</v>
      </c>
      <c r="F59" s="705">
        <f t="shared" ref="F59:F62" si="12">IFERROR(D59*100/B59,"-")</f>
        <v>131.06286475512198</v>
      </c>
      <c r="J59" s="200"/>
    </row>
    <row r="60" spans="1:10" x14ac:dyDescent="0.25">
      <c r="A60" s="688" t="s">
        <v>48</v>
      </c>
      <c r="B60" s="689"/>
      <c r="C60" s="689"/>
      <c r="D60" s="689"/>
      <c r="E60" s="705" t="str">
        <f t="shared" si="11"/>
        <v>-</v>
      </c>
      <c r="F60" s="705" t="str">
        <f t="shared" si="12"/>
        <v>-</v>
      </c>
      <c r="J60" s="200"/>
    </row>
    <row r="61" spans="1:10" x14ac:dyDescent="0.25">
      <c r="A61" s="691" t="s">
        <v>1367</v>
      </c>
      <c r="B61" s="686">
        <f>'2023 Р'!M135/1000000</f>
        <v>9.9684853800000006</v>
      </c>
      <c r="C61" s="686">
        <f>'2024 Р'!G141/1000000</f>
        <v>15.65970737</v>
      </c>
      <c r="D61" s="692">
        <f>'2024 Р'!M141/1000000</f>
        <v>13.038300210000001</v>
      </c>
      <c r="E61" s="705">
        <f t="shared" si="11"/>
        <v>83.260177868828208</v>
      </c>
      <c r="F61" s="705">
        <f t="shared" si="12"/>
        <v>130.7951981969</v>
      </c>
      <c r="J61" s="200"/>
    </row>
    <row r="62" spans="1:10" x14ac:dyDescent="0.25">
      <c r="A62" s="691" t="s">
        <v>1368</v>
      </c>
      <c r="B62" s="686">
        <f>('2023 Р'!N135+'2023 Р'!O135-'2023 Р'!L135)/1000000</f>
        <v>61.020231609999996</v>
      </c>
      <c r="C62" s="686">
        <f>('2024 Р'!H141+'2024 Р'!I141)/1000000</f>
        <v>86.302773340000002</v>
      </c>
      <c r="D62" s="692">
        <f>('2024 Р'!N141+'2024 Р'!O141)/1000000</f>
        <v>80.001545929999992</v>
      </c>
      <c r="E62" s="705">
        <f t="shared" si="11"/>
        <v>92.698696500545154</v>
      </c>
      <c r="F62" s="705">
        <f t="shared" si="12"/>
        <v>131.10659173061765</v>
      </c>
      <c r="J62" s="200"/>
    </row>
    <row r="63" spans="1:10" x14ac:dyDescent="0.25">
      <c r="J63" s="200"/>
    </row>
    <row r="64" spans="1:10" x14ac:dyDescent="0.25">
      <c r="J64" s="200"/>
    </row>
    <row r="66" spans="7:8" x14ac:dyDescent="0.25">
      <c r="G66" s="698"/>
      <c r="H66" s="698"/>
    </row>
  </sheetData>
  <sheetProtection algorithmName="SHA-512" hashValue="HSfRVl4DaPEEu6xiglHbJx7gF79W+26T1pdQQiDoKPJSlv2ZyzfmMgKg/lEmt9TN28i284FKj1tSFyASeSmSHA==" saltValue="LMuWvsuxT7jAAEU6Y9D4wQ==" spinCount="100000" sheet="1" objects="1" scenarios="1"/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ECB3CB-203C-4EEE-9492-B36C3F5C6825}">
  <sheetPr>
    <tabColor rgb="FF00B0F0"/>
  </sheetPr>
  <dimension ref="A1:L17"/>
  <sheetViews>
    <sheetView zoomScale="90" zoomScaleNormal="90" zoomScaleSheetLayoutView="90" workbookViewId="0">
      <selection activeCell="D16" sqref="D16:D21"/>
    </sheetView>
  </sheetViews>
  <sheetFormatPr defaultRowHeight="15" x14ac:dyDescent="0.25"/>
  <cols>
    <col min="1" max="1" width="25.42578125" style="709" customWidth="1"/>
    <col min="2" max="2" width="41" style="644" customWidth="1"/>
    <col min="3" max="7" width="10.5703125" style="645" customWidth="1"/>
    <col min="8" max="8" width="9.140625" style="710"/>
    <col min="9" max="11" width="9.140625" style="591"/>
    <col min="12" max="12" width="9.140625" style="91"/>
  </cols>
  <sheetData>
    <row r="1" spans="1:12" s="12" customFormat="1" x14ac:dyDescent="0.25">
      <c r="A1" s="709"/>
      <c r="B1" s="644"/>
      <c r="C1" s="645"/>
      <c r="D1" s="645"/>
      <c r="E1" s="645"/>
      <c r="F1" s="645"/>
      <c r="G1" s="645" t="s">
        <v>1121</v>
      </c>
      <c r="H1" s="710"/>
      <c r="I1" s="591"/>
      <c r="J1" s="591"/>
      <c r="K1" s="591"/>
      <c r="L1" s="91"/>
    </row>
    <row r="2" spans="1:12" s="25" customFormat="1" ht="60" x14ac:dyDescent="0.25">
      <c r="A2" s="711"/>
      <c r="B2" s="712" t="str">
        <f>'на сайт'!A8</f>
        <v xml:space="preserve">Наименование показателя </v>
      </c>
      <c r="C2" s="712" t="str">
        <f>'на сайт'!B8</f>
        <v>факт за соответствующий период 2023 года</v>
      </c>
      <c r="D2" s="712" t="str">
        <f>'на сайт'!C8</f>
        <v>План на 2024 год</v>
      </c>
      <c r="E2" s="712" t="str">
        <f>'на сайт'!D8</f>
        <v>факт за отчетный период 2024 года</v>
      </c>
      <c r="F2" s="712" t="str">
        <f>'на сайт'!E8</f>
        <v>% исполнения плана</v>
      </c>
      <c r="G2" s="712" t="str">
        <f>'на сайт'!F8</f>
        <v>Динамика, %</v>
      </c>
      <c r="H2" s="713"/>
      <c r="I2" s="604"/>
      <c r="J2" s="604"/>
      <c r="K2" s="604"/>
      <c r="L2" s="605"/>
    </row>
    <row r="3" spans="1:12" s="13" customFormat="1" x14ac:dyDescent="0.25">
      <c r="A3" s="714" t="s">
        <v>327</v>
      </c>
      <c r="B3" s="715" t="s">
        <v>1001</v>
      </c>
      <c r="C3" s="716">
        <f ca="1">(SUMIF('2023 Д'!$C:$O,'поддержка поселений'!A3,'2023 Д'!$L:$L))/1000</f>
        <v>7000</v>
      </c>
      <c r="D3" s="716">
        <f ca="1">(SUMIF('2024 Д'!$C:$O,'поддержка поселений'!A3,'2024 Д'!$F:$F))/1000</f>
        <v>7000</v>
      </c>
      <c r="E3" s="716">
        <f ca="1">SUMIF('2024 Д'!$C:$O,'поддержка поселений'!A3,'2024 Д'!$L:$L)/1000</f>
        <v>7000</v>
      </c>
      <c r="F3" s="717">
        <f ca="1">IFERROR(E3*100/D3,"-")</f>
        <v>100</v>
      </c>
      <c r="G3" s="717">
        <f ca="1">IFERROR(E3*100/C3,"-")</f>
        <v>100</v>
      </c>
      <c r="H3" s="645"/>
      <c r="I3" s="589"/>
      <c r="J3" s="589"/>
      <c r="K3" s="589"/>
      <c r="L3" s="590"/>
    </row>
    <row r="4" spans="1:12" s="13" customFormat="1" x14ac:dyDescent="0.25">
      <c r="A4" s="718" t="s">
        <v>341</v>
      </c>
      <c r="B4" s="715" t="s">
        <v>1278</v>
      </c>
      <c r="C4" s="716">
        <f ca="1">(SUMIF('2023 Д'!$C:$O,'поддержка поселений'!A4,'2023 Д'!$L:$L))/1000</f>
        <v>2447.5</v>
      </c>
      <c r="D4" s="716">
        <f ca="1">(SUMIF('2024 Д'!$C:$O,'поддержка поселений'!A4,'2024 Д'!$F:$F))/1000</f>
        <v>2000</v>
      </c>
      <c r="E4" s="716">
        <f ca="1">SUMIF('2024 Д'!$C:$O,'поддержка поселений'!A4,'2024 Д'!$L:$L)/1000</f>
        <v>2000</v>
      </c>
      <c r="F4" s="717">
        <f ca="1">IFERROR(E4*100/D4,"-")</f>
        <v>100</v>
      </c>
      <c r="G4" s="717">
        <f ca="1">IFERROR(E4*100/C4,"-")</f>
        <v>81.716036772216555</v>
      </c>
      <c r="H4" s="645"/>
      <c r="I4" s="589"/>
      <c r="J4" s="589"/>
      <c r="K4" s="589"/>
      <c r="L4" s="590"/>
    </row>
    <row r="5" spans="1:12" s="13" customFormat="1" x14ac:dyDescent="0.25">
      <c r="A5" s="719"/>
      <c r="B5" s="715" t="s">
        <v>422</v>
      </c>
      <c r="C5" s="716">
        <f ca="1">C10-C11</f>
        <v>9813.5919999999987</v>
      </c>
      <c r="D5" s="716">
        <f ca="1">D10-D11</f>
        <v>25034</v>
      </c>
      <c r="E5" s="716">
        <f t="shared" ref="E5" ca="1" si="0">E10-E11</f>
        <v>25034</v>
      </c>
      <c r="F5" s="717">
        <f ca="1">IFERROR(E5*100/D5,"-")</f>
        <v>100</v>
      </c>
      <c r="G5" s="717">
        <f ca="1">IFERROR(E5*100/C5,"-")</f>
        <v>255.09517819774862</v>
      </c>
      <c r="H5" s="645"/>
      <c r="I5" s="589"/>
      <c r="J5" s="589"/>
      <c r="K5" s="589"/>
      <c r="L5" s="590"/>
    </row>
    <row r="6" spans="1:12" s="13" customFormat="1" x14ac:dyDescent="0.25">
      <c r="A6" s="709"/>
      <c r="B6" s="715" t="s">
        <v>1354</v>
      </c>
      <c r="C6" s="716">
        <f ca="1">SUM(C3:C5)</f>
        <v>19261.091999999997</v>
      </c>
      <c r="D6" s="716">
        <f ca="1">SUM(D3:D5)</f>
        <v>34034</v>
      </c>
      <c r="E6" s="716">
        <f t="shared" ref="E6" ca="1" si="1">SUM(E3:E5)</f>
        <v>34034</v>
      </c>
      <c r="F6" s="717">
        <f ca="1">IFERROR(E6*100/D6,"-")</f>
        <v>100</v>
      </c>
      <c r="G6" s="717">
        <f ca="1">IFERROR(E6*100/C6,"-")</f>
        <v>176.69818512885979</v>
      </c>
      <c r="H6" s="645"/>
      <c r="I6" s="589"/>
      <c r="J6" s="589"/>
      <c r="K6" s="589"/>
      <c r="L6" s="590"/>
    </row>
    <row r="7" spans="1:12" s="13" customFormat="1" x14ac:dyDescent="0.25">
      <c r="A7" s="720" t="s">
        <v>1065</v>
      </c>
      <c r="B7" s="715" t="s">
        <v>1353</v>
      </c>
      <c r="C7" s="716">
        <f ca="1">(SUMIF('2023 И'!$C:$O,'поддержка поселений'!A7,'2023 И'!$M:$M))*(-1)/1000</f>
        <v>23460</v>
      </c>
      <c r="D7" s="716">
        <f ca="1">(SUMIF('2024 И'!$C:$O,'поддержка поселений'!A7,'2024 И'!$F:$F))*(-1)/1000</f>
        <v>16500</v>
      </c>
      <c r="E7" s="716">
        <f ca="1">(SUMIF('2024 И'!$C:$O,'поддержка поселений'!A7,'2024 И'!$M:$M))*(-1)/1000</f>
        <v>16500</v>
      </c>
      <c r="F7" s="717">
        <f ca="1">IFERROR(E7*100/D7,"-")</f>
        <v>100</v>
      </c>
      <c r="G7" s="717">
        <f ca="1">IFERROR(E7*100/C7,"-")</f>
        <v>70.332480818414325</v>
      </c>
      <c r="H7" s="645"/>
      <c r="I7" s="589"/>
      <c r="J7" s="589"/>
      <c r="K7" s="589"/>
      <c r="L7" s="590"/>
    </row>
    <row r="8" spans="1:12" s="13" customFormat="1" x14ac:dyDescent="0.25">
      <c r="A8" s="709"/>
      <c r="B8" s="644"/>
      <c r="C8" s="645"/>
      <c r="D8" s="645"/>
      <c r="E8" s="645"/>
      <c r="F8" s="645"/>
      <c r="G8" s="645"/>
      <c r="H8" s="645"/>
      <c r="I8" s="589"/>
      <c r="J8" s="589"/>
      <c r="K8" s="589"/>
      <c r="L8" s="590"/>
    </row>
    <row r="9" spans="1:12" s="13" customFormat="1" x14ac:dyDescent="0.25">
      <c r="A9" s="709"/>
      <c r="B9" s="644"/>
      <c r="C9" s="645"/>
      <c r="D9" s="645"/>
      <c r="E9" s="645"/>
      <c r="F9" s="645"/>
      <c r="G9" s="645"/>
      <c r="H9" s="645"/>
      <c r="I9" s="589"/>
      <c r="J9" s="589"/>
      <c r="K9" s="589"/>
      <c r="L9" s="590"/>
    </row>
    <row r="10" spans="1:12" s="13" customFormat="1" x14ac:dyDescent="0.25">
      <c r="A10" s="721" t="s">
        <v>479</v>
      </c>
      <c r="B10" s="722" t="s">
        <v>422</v>
      </c>
      <c r="C10" s="723">
        <f ca="1">(SUMIF('2023 Д'!$C:$O,'поддержка поселений'!A10,'2023 Д'!$L:$L))/1000</f>
        <v>22160.191999999999</v>
      </c>
      <c r="D10" s="723">
        <f ca="1">(SUMIF('2024 Д'!$C:$O,'поддержка поселений'!A10,'2024 Д'!$F:$F))/1000</f>
        <v>36016.1</v>
      </c>
      <c r="E10" s="723">
        <f ca="1">SUMIF('2024 Д'!$C:$O,'поддержка поселений'!A10,'2024 Д'!$L:$L)/1000</f>
        <v>36016.1</v>
      </c>
      <c r="F10" s="724">
        <f ca="1">IFERROR(E10*100/D10,"-")</f>
        <v>100</v>
      </c>
      <c r="G10" s="725">
        <f ca="1">IFERROR(E10*100/C10,"-")</f>
        <v>162.526118907273</v>
      </c>
      <c r="H10" s="645"/>
      <c r="I10" s="589"/>
      <c r="J10" s="589"/>
      <c r="K10" s="589"/>
      <c r="L10" s="590"/>
    </row>
    <row r="11" spans="1:12" x14ac:dyDescent="0.25">
      <c r="A11" s="721" t="s">
        <v>1228</v>
      </c>
      <c r="B11" s="726" t="s">
        <v>1355</v>
      </c>
      <c r="C11" s="727">
        <f ca="1">(SUMIF('2023 Д'!$C:$O,'поддержка поселений'!A11,'2023 Д'!$M:$M))/1000</f>
        <v>12346.6</v>
      </c>
      <c r="D11" s="727">
        <f ca="1">(SUMIF('2024 Д'!$C:$O,'поддержка поселений'!A11,'2024 Д'!$G:$G))/1000</f>
        <v>10982.1</v>
      </c>
      <c r="E11" s="727">
        <f ca="1">(SUMIF('2024 Д'!$C:$O,'поддержка поселений'!A11,'2024 Д'!$M:$M))/1000</f>
        <v>10982.1</v>
      </c>
      <c r="F11" s="728"/>
      <c r="G11" s="728"/>
    </row>
    <row r="17" ht="56.25" customHeight="1" x14ac:dyDescent="0.25"/>
  </sheetData>
  <sheetProtection algorithmName="SHA-512" hashValue="v8w+BgxhvDeiQYqO8p2N1gfX46rh6GL8HhcznxJan+HsdNJ6+AbmQtMZsBn5+G/tXdgsFv8ShI3ybcR77plAcw==" saltValue="rnnITPfOZSE3bvawPldq3Q==" spinCount="100000" sheet="1" objects="1" scenarios="1"/>
  <pageMargins left="0.7" right="0.7" top="0.75" bottom="0.75" header="0.3" footer="0.3"/>
  <pageSetup paperSize="9" scale="93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036A59-A48A-4EEE-A403-44B1DBE37B22}">
  <dimension ref="A1:R40"/>
  <sheetViews>
    <sheetView zoomScale="80" zoomScaleNormal="80" zoomScaleSheetLayoutView="80" workbookViewId="0">
      <pane xSplit="2" ySplit="9" topLeftCell="C19" activePane="bottomRight" state="frozen"/>
      <selection activeCell="D16" sqref="D16:D21"/>
      <selection pane="topRight" activeCell="D16" sqref="D16:D21"/>
      <selection pane="bottomLeft" activeCell="D16" sqref="D16:D21"/>
      <selection pane="bottomRight" activeCell="D16" sqref="D16:D21"/>
    </sheetView>
  </sheetViews>
  <sheetFormatPr defaultRowHeight="15" outlineLevelCol="1" x14ac:dyDescent="0.25"/>
  <cols>
    <col min="1" max="1" width="25.140625" style="195" customWidth="1"/>
    <col min="2" max="2" width="39.140625" style="200" customWidth="1"/>
    <col min="3" max="3" width="12.5703125" style="221" customWidth="1"/>
    <col min="4" max="7" width="12.5703125" style="221" customWidth="1" outlineLevel="1"/>
    <col min="8" max="8" width="12.5703125" style="221" customWidth="1"/>
    <col min="9" max="12" width="12.5703125" style="221" customWidth="1" outlineLevel="1"/>
    <col min="13" max="14" width="12.5703125" style="200" customWidth="1"/>
    <col min="15" max="17" width="12.5703125" style="200" customWidth="1" outlineLevel="1"/>
    <col min="18" max="18" width="9.140625" style="200"/>
  </cols>
  <sheetData>
    <row r="1" spans="1:18" s="80" customFormat="1" ht="24" thickBot="1" x14ac:dyDescent="0.4">
      <c r="A1" s="99"/>
      <c r="B1" s="99"/>
      <c r="C1" s="99"/>
      <c r="D1" s="99"/>
      <c r="E1" s="99"/>
      <c r="F1" s="99"/>
      <c r="G1" s="99"/>
      <c r="H1" s="99"/>
      <c r="I1" s="99"/>
      <c r="J1" s="99"/>
      <c r="K1" s="101" t="s">
        <v>1108</v>
      </c>
      <c r="L1" s="99"/>
      <c r="M1" s="100"/>
      <c r="N1" s="100"/>
      <c r="O1" s="100"/>
      <c r="P1" s="100"/>
      <c r="Q1" s="100"/>
    </row>
    <row r="2" spans="1:18" s="27" customFormat="1" x14ac:dyDescent="0.25">
      <c r="A2" s="737" t="s">
        <v>1017</v>
      </c>
      <c r="B2" s="149" t="s">
        <v>1011</v>
      </c>
      <c r="C2" s="150">
        <f>('2024 Д'!D16+'2024 Д'!F16)/1000</f>
        <v>4235065.8056500005</v>
      </c>
      <c r="D2" s="150">
        <f>'2024 Д'!G16/1000</f>
        <v>3399218.2495900001</v>
      </c>
      <c r="E2" s="150">
        <f>F2+G2</f>
        <v>835847.55606000009</v>
      </c>
      <c r="F2" s="150">
        <f>'2024 Д'!H16/1000</f>
        <v>389991.11200000002</v>
      </c>
      <c r="G2" s="150">
        <f>'2024 Д'!I16/1000</f>
        <v>445856.44406000001</v>
      </c>
      <c r="H2" s="150">
        <f>('2024 Д'!J16+'2024 Д'!L16)/1000</f>
        <v>4339791.9297200004</v>
      </c>
      <c r="I2" s="150">
        <f>'2024 Д'!M16/1000</f>
        <v>3487615.9378000004</v>
      </c>
      <c r="J2" s="150">
        <f>K2+L2</f>
        <v>852175.99192000006</v>
      </c>
      <c r="K2" s="150">
        <f>'2024 Д'!N16/1000</f>
        <v>405178.35967000003</v>
      </c>
      <c r="L2" s="151">
        <f>'2024 Д'!O16/1000</f>
        <v>446997.63225000002</v>
      </c>
      <c r="M2" s="150">
        <f>('2023 Д'!J16+'2023 Д'!L16)/1000</f>
        <v>3490026.2948499997</v>
      </c>
      <c r="N2" s="150">
        <f>'2023 Д'!M16/1000</f>
        <v>2785916.86</v>
      </c>
      <c r="O2" s="150">
        <f>P2+Q2</f>
        <v>704109.43484999996</v>
      </c>
      <c r="P2" s="150">
        <f>'2023 Д'!N16/1000</f>
        <v>371036.01195999997</v>
      </c>
      <c r="Q2" s="151">
        <f>'2023 Д'!O16/1000</f>
        <v>333073.42288999999</v>
      </c>
      <c r="R2" s="152"/>
    </row>
    <row r="3" spans="1:18" s="27" customFormat="1" x14ac:dyDescent="0.25">
      <c r="A3" s="738"/>
      <c r="B3" s="153" t="s">
        <v>1012</v>
      </c>
      <c r="C3" s="154">
        <f t="shared" ref="C3:Q3" ca="1" si="0">C2-C10</f>
        <v>-3.8409999571740627E-2</v>
      </c>
      <c r="D3" s="154">
        <f t="shared" ca="1" si="0"/>
        <v>-5.0409999676048756E-2</v>
      </c>
      <c r="E3" s="154">
        <f t="shared" ca="1" si="0"/>
        <v>1.2000000104308128E-2</v>
      </c>
      <c r="F3" s="154">
        <f t="shared" ca="1" si="0"/>
        <v>1.2000000046100467E-2</v>
      </c>
      <c r="G3" s="154">
        <f t="shared" ca="1" si="0"/>
        <v>0</v>
      </c>
      <c r="H3" s="154">
        <f t="shared" ca="1" si="0"/>
        <v>0.12972000055015087</v>
      </c>
      <c r="I3" s="154">
        <f t="shared" ca="1" si="0"/>
        <v>3.7800000514835119E-2</v>
      </c>
      <c r="J3" s="154">
        <f t="shared" ca="1" si="0"/>
        <v>9.1920000151731074E-2</v>
      </c>
      <c r="K3" s="154">
        <f t="shared" ca="1" si="0"/>
        <v>0.25967000005766749</v>
      </c>
      <c r="L3" s="155">
        <f t="shared" ca="1" si="0"/>
        <v>-0.16774999990593642</v>
      </c>
      <c r="M3" s="154">
        <f t="shared" ca="1" si="0"/>
        <v>-0.20515000028535724</v>
      </c>
      <c r="N3" s="154">
        <f t="shared" ca="1" si="0"/>
        <v>-0.24000000022351742</v>
      </c>
      <c r="O3" s="154">
        <f t="shared" ca="1" si="0"/>
        <v>3.4850000054575503E-2</v>
      </c>
      <c r="P3" s="154">
        <f t="shared" ca="1" si="0"/>
        <v>0.11195999995106831</v>
      </c>
      <c r="Q3" s="155">
        <f t="shared" ca="1" si="0"/>
        <v>-7.710999995470047E-2</v>
      </c>
      <c r="R3" s="152"/>
    </row>
    <row r="4" spans="1:18" s="27" customFormat="1" x14ac:dyDescent="0.25">
      <c r="A4" s="738"/>
      <c r="B4" s="156" t="s">
        <v>1014</v>
      </c>
      <c r="C4" s="154">
        <f>('2024 Д'!D18+'2024 Д'!F18)/1000</f>
        <v>1395985.4005199999</v>
      </c>
      <c r="D4" s="154">
        <f>'2024 Д'!G18/1000</f>
        <v>905025.8</v>
      </c>
      <c r="E4" s="154">
        <f t="shared" ref="E4" si="1">F4+G4</f>
        <v>490959.60051999998</v>
      </c>
      <c r="F4" s="154">
        <f>'2024 Д'!H18/1000</f>
        <v>235823.91091999999</v>
      </c>
      <c r="G4" s="154">
        <f>'2024 Д'!I18/1000</f>
        <v>255135.68959999998</v>
      </c>
      <c r="H4" s="154">
        <f>('2024 Д'!J18+'2024 Д'!L18)/1000</f>
        <v>1474450.9791300001</v>
      </c>
      <c r="I4" s="154">
        <f>'2024 Д'!M18/1000</f>
        <v>958407.94319000002</v>
      </c>
      <c r="J4" s="154">
        <f t="shared" ref="J4" si="2">K4+L4</f>
        <v>516043.03593999997</v>
      </c>
      <c r="K4" s="154">
        <f>'2024 Д'!N18/1000</f>
        <v>251011.39939999999</v>
      </c>
      <c r="L4" s="155">
        <f>'2024 Д'!O18/1000</f>
        <v>265031.63653999998</v>
      </c>
      <c r="M4" s="154">
        <f>('2023 Д'!J18+'2023 Д'!L18)/1000</f>
        <v>1168094.6477699999</v>
      </c>
      <c r="N4" s="154">
        <f>'2023 Д'!M18/1000</f>
        <v>754331.82555999991</v>
      </c>
      <c r="O4" s="154">
        <f t="shared" ref="O4" si="3">P4+Q4</f>
        <v>413762.82221000001</v>
      </c>
      <c r="P4" s="154">
        <f>'2023 Д'!N18/1000</f>
        <v>187756.57393000001</v>
      </c>
      <c r="Q4" s="155">
        <f>'2023 Д'!O18/1000</f>
        <v>226006.24828</v>
      </c>
      <c r="R4" s="152"/>
    </row>
    <row r="5" spans="1:18" s="27" customFormat="1" ht="15.75" thickBot="1" x14ac:dyDescent="0.3">
      <c r="A5" s="739"/>
      <c r="B5" s="157" t="s">
        <v>1012</v>
      </c>
      <c r="C5" s="158">
        <f t="shared" ref="C5:Q5" ca="1" si="4">C4-C11</f>
        <v>1.0919999796897173E-2</v>
      </c>
      <c r="D5" s="158">
        <f t="shared" ca="1" si="4"/>
        <v>0</v>
      </c>
      <c r="E5" s="158">
        <f t="shared" ca="1" si="4"/>
        <v>1.0919999913312495E-2</v>
      </c>
      <c r="F5" s="158">
        <f t="shared" ca="1" si="4"/>
        <v>1.0920000000623986E-2</v>
      </c>
      <c r="G5" s="158">
        <f t="shared" ca="1" si="4"/>
        <v>0</v>
      </c>
      <c r="H5" s="158">
        <f t="shared" ca="1" si="4"/>
        <v>7.913000020198524E-2</v>
      </c>
      <c r="I5" s="158">
        <f t="shared" ca="1" si="4"/>
        <v>-5.6809999980032444E-2</v>
      </c>
      <c r="J5" s="158">
        <f t="shared" ca="1" si="4"/>
        <v>0.1359400000073947</v>
      </c>
      <c r="K5" s="158">
        <f t="shared" ca="1" si="4"/>
        <v>0.19939999998314306</v>
      </c>
      <c r="L5" s="159">
        <f t="shared" ca="1" si="4"/>
        <v>-6.345999997574836E-2</v>
      </c>
      <c r="M5" s="158">
        <f t="shared" ca="1" si="4"/>
        <v>-0.15222999989055097</v>
      </c>
      <c r="N5" s="158">
        <f t="shared" ca="1" si="4"/>
        <v>-0.17443999997340143</v>
      </c>
      <c r="O5" s="158">
        <f t="shared" ca="1" si="4"/>
        <v>2.2210000082850456E-2</v>
      </c>
      <c r="P5" s="158">
        <f t="shared" ca="1" si="4"/>
        <v>7.3930000013206154E-2</v>
      </c>
      <c r="Q5" s="159">
        <f t="shared" ca="1" si="4"/>
        <v>-5.1719999959459528E-2</v>
      </c>
      <c r="R5" s="152"/>
    </row>
    <row r="6" spans="1:18" s="28" customFormat="1" ht="15.75" thickBot="1" x14ac:dyDescent="0.3">
      <c r="A6" s="160"/>
      <c r="B6" s="161"/>
      <c r="C6" s="162"/>
      <c r="D6" s="162"/>
      <c r="E6" s="162"/>
      <c r="F6" s="162"/>
      <c r="G6" s="162"/>
      <c r="H6" s="162"/>
      <c r="I6" s="162"/>
      <c r="J6" s="162"/>
      <c r="K6" s="162"/>
      <c r="L6" s="162"/>
      <c r="M6" s="162"/>
      <c r="N6" s="162"/>
      <c r="O6" s="162"/>
      <c r="P6" s="162"/>
      <c r="Q6" s="162"/>
      <c r="R6" s="163"/>
    </row>
    <row r="7" spans="1:18" s="10" customFormat="1" ht="26.25" x14ac:dyDescent="0.4">
      <c r="A7" s="164"/>
      <c r="B7" s="165"/>
      <c r="C7" s="166"/>
      <c r="D7" s="167"/>
      <c r="E7" s="167"/>
      <c r="F7" s="167"/>
      <c r="G7" s="168" t="s">
        <v>496</v>
      </c>
      <c r="H7" s="167"/>
      <c r="I7" s="167"/>
      <c r="J7" s="167"/>
      <c r="K7" s="167"/>
      <c r="L7" s="169"/>
      <c r="M7" s="170" t="s">
        <v>1255</v>
      </c>
      <c r="N7" s="171"/>
      <c r="O7" s="171"/>
      <c r="P7" s="171"/>
      <c r="Q7" s="172"/>
      <c r="R7" s="173"/>
    </row>
    <row r="8" spans="1:18" s="11" customFormat="1" x14ac:dyDescent="0.25">
      <c r="A8" s="174"/>
      <c r="B8" s="175" t="s">
        <v>493</v>
      </c>
      <c r="C8" s="176"/>
      <c r="D8" s="177"/>
      <c r="E8" s="177" t="s">
        <v>1015</v>
      </c>
      <c r="F8" s="177"/>
      <c r="G8" s="177"/>
      <c r="H8" s="178"/>
      <c r="I8" s="179"/>
      <c r="J8" s="179" t="s">
        <v>1016</v>
      </c>
      <c r="K8" s="179"/>
      <c r="L8" s="180"/>
      <c r="M8" s="181"/>
      <c r="N8" s="182"/>
      <c r="O8" s="182" t="s">
        <v>1016</v>
      </c>
      <c r="P8" s="182"/>
      <c r="Q8" s="183"/>
      <c r="R8" s="184"/>
    </row>
    <row r="9" spans="1:18" s="25" customFormat="1" ht="30.75" thickBot="1" x14ac:dyDescent="0.3">
      <c r="A9" s="185"/>
      <c r="B9" s="186"/>
      <c r="C9" s="187" t="s">
        <v>495</v>
      </c>
      <c r="D9" s="188" t="s">
        <v>455</v>
      </c>
      <c r="E9" s="188" t="s">
        <v>492</v>
      </c>
      <c r="F9" s="188" t="s">
        <v>490</v>
      </c>
      <c r="G9" s="188" t="s">
        <v>491</v>
      </c>
      <c r="H9" s="189" t="s">
        <v>494</v>
      </c>
      <c r="I9" s="190" t="s">
        <v>455</v>
      </c>
      <c r="J9" s="190" t="s">
        <v>492</v>
      </c>
      <c r="K9" s="190" t="s">
        <v>490</v>
      </c>
      <c r="L9" s="191" t="s">
        <v>491</v>
      </c>
      <c r="M9" s="192" t="s">
        <v>494</v>
      </c>
      <c r="N9" s="193" t="s">
        <v>455</v>
      </c>
      <c r="O9" s="193" t="s">
        <v>492</v>
      </c>
      <c r="P9" s="193" t="s">
        <v>490</v>
      </c>
      <c r="Q9" s="194" t="s">
        <v>491</v>
      </c>
      <c r="R9" s="185"/>
    </row>
    <row r="10" spans="1:18" x14ac:dyDescent="0.25">
      <c r="B10" s="196" t="s">
        <v>46</v>
      </c>
      <c r="C10" s="197">
        <f ca="1">D10+E10</f>
        <v>4235065.84406</v>
      </c>
      <c r="D10" s="198">
        <f ca="1">D11+D30</f>
        <v>3399218.3</v>
      </c>
      <c r="E10" s="198">
        <f t="shared" ref="E10:E39" ca="1" si="5">F10+G10</f>
        <v>835847.54405999999</v>
      </c>
      <c r="F10" s="198">
        <f t="shared" ref="F10:G10" ca="1" si="6">F11+F30</f>
        <v>389991.1</v>
      </c>
      <c r="G10" s="198">
        <f t="shared" ca="1" si="6"/>
        <v>445856.44406000001</v>
      </c>
      <c r="H10" s="198">
        <f ca="1">I10+J10</f>
        <v>4339791.8</v>
      </c>
      <c r="I10" s="198">
        <f ca="1">ROUND((SUMIF('2024 Д'!$A:$O,ДОХОДЫ!B10,'2024 Д'!$M:$M))/1000,1)</f>
        <v>3487615.9</v>
      </c>
      <c r="J10" s="198">
        <f ca="1">K10+L10</f>
        <v>852175.89999999991</v>
      </c>
      <c r="K10" s="198">
        <f t="shared" ref="K10:L10" ca="1" si="7">K11+K30</f>
        <v>405178.1</v>
      </c>
      <c r="L10" s="199">
        <f t="shared" ca="1" si="7"/>
        <v>446997.79999999993</v>
      </c>
      <c r="M10" s="198">
        <f ca="1">N10+O10</f>
        <v>3490026.5</v>
      </c>
      <c r="N10" s="198">
        <f ca="1">N11+N30</f>
        <v>2785917.1</v>
      </c>
      <c r="O10" s="198">
        <f ca="1">P10+Q10</f>
        <v>704109.39999999991</v>
      </c>
      <c r="P10" s="198">
        <f t="shared" ref="P10:Q10" ca="1" si="8">P11+P30</f>
        <v>371035.9</v>
      </c>
      <c r="Q10" s="199">
        <f t="shared" ca="1" si="8"/>
        <v>333073.49999999994</v>
      </c>
    </row>
    <row r="11" spans="1:18" x14ac:dyDescent="0.25">
      <c r="B11" s="201" t="s">
        <v>497</v>
      </c>
      <c r="C11" s="202">
        <f t="shared" ref="C11:C39" ca="1" si="9">D11+E11</f>
        <v>1395985.3896000001</v>
      </c>
      <c r="D11" s="203">
        <f ca="1">SUM(D12:D29)</f>
        <v>905025.8</v>
      </c>
      <c r="E11" s="203">
        <f t="shared" ca="1" si="5"/>
        <v>490959.58960000006</v>
      </c>
      <c r="F11" s="203">
        <f t="shared" ref="F11:G11" ca="1" si="10">SUM(F12:F29)</f>
        <v>235823.9</v>
      </c>
      <c r="G11" s="203">
        <f t="shared" ca="1" si="10"/>
        <v>255135.68960000004</v>
      </c>
      <c r="H11" s="203">
        <f t="shared" ref="H11:H31" ca="1" si="11">I11+J11</f>
        <v>1474450.9</v>
      </c>
      <c r="I11" s="203">
        <f ca="1">SUM(I12:I29)</f>
        <v>958408</v>
      </c>
      <c r="J11" s="203">
        <f t="shared" ref="J11:J31" ca="1" si="12">K11+L11</f>
        <v>516042.89999999997</v>
      </c>
      <c r="K11" s="203">
        <f t="shared" ref="K11:L11" ca="1" si="13">SUM(K12:K29)</f>
        <v>251011.20000000001</v>
      </c>
      <c r="L11" s="204">
        <f t="shared" ca="1" si="13"/>
        <v>265031.69999999995</v>
      </c>
      <c r="M11" s="203">
        <f t="shared" ref="M11:M39" ca="1" si="14">N11+O11</f>
        <v>1168094.7999999998</v>
      </c>
      <c r="N11" s="203">
        <f ca="1">SUM(N12:N29)</f>
        <v>754331.99999999988</v>
      </c>
      <c r="O11" s="203">
        <f t="shared" ref="O11:O39" ca="1" si="15">P11+Q11</f>
        <v>413762.79999999993</v>
      </c>
      <c r="P11" s="203">
        <f t="shared" ref="P11:Q11" ca="1" si="16">SUM(P12:P29)</f>
        <v>187756.5</v>
      </c>
      <c r="Q11" s="204">
        <f t="shared" ca="1" si="16"/>
        <v>226006.29999999996</v>
      </c>
    </row>
    <row r="12" spans="1:18" x14ac:dyDescent="0.25">
      <c r="A12" s="195" t="s">
        <v>54</v>
      </c>
      <c r="B12" s="205" t="s">
        <v>53</v>
      </c>
      <c r="C12" s="206">
        <f t="shared" ca="1" si="9"/>
        <v>24180</v>
      </c>
      <c r="D12" s="207">
        <f ca="1">ROUND((SUMIF('2024 Д'!$C:$I,ДОХОДЫ!A12,'2024 Д'!$G:$G))/1000,1)</f>
        <v>24180</v>
      </c>
      <c r="E12" s="207">
        <f t="shared" ca="1" si="5"/>
        <v>0</v>
      </c>
      <c r="F12" s="207">
        <f ca="1">ROUND((SUMIF('2024 Д'!$C:$I,ДОХОДЫ!A12,'2024 Д'!$H:$H))/1000,1)</f>
        <v>0</v>
      </c>
      <c r="G12" s="207">
        <f ca="1">(SUMIF('2024 Д'!$C:$I,ДОХОДЫ!A12,'2024 Д'!$I:$I))/1000</f>
        <v>0</v>
      </c>
      <c r="H12" s="208">
        <f t="shared" ca="1" si="11"/>
        <v>26521.200000000001</v>
      </c>
      <c r="I12" s="208">
        <f ca="1">ROUND((SUMIF('2024 Д'!$C:$O,ДОХОДЫ!A12,'2024 Д'!$M:$M))/1000,1)</f>
        <v>26521.200000000001</v>
      </c>
      <c r="J12" s="208">
        <f t="shared" ca="1" si="12"/>
        <v>0</v>
      </c>
      <c r="K12" s="208">
        <f ca="1">ROUND((SUMIF('2024 Д'!$C:$O,ДОХОДЫ!A12,'2024 Д'!$N:$N))/1000,1)</f>
        <v>0</v>
      </c>
      <c r="L12" s="209">
        <f ca="1">ROUND((SUMIF('2024 Д'!$C:$O,ДОХОДЫ!A12,'2024 Д'!$O:$O))/1000,1)</f>
        <v>0</v>
      </c>
      <c r="M12" s="210">
        <f t="shared" ca="1" si="14"/>
        <v>22972.2</v>
      </c>
      <c r="N12" s="210">
        <f ca="1">ROUND((SUMIF('2023 Д'!$C:$O,ДОХОДЫ!A12,'2023 Д'!$M:$M))/1000,1)</f>
        <v>22972.2</v>
      </c>
      <c r="O12" s="210">
        <f t="shared" ca="1" si="15"/>
        <v>0</v>
      </c>
      <c r="P12" s="210">
        <f ca="1">ROUND((SUMIF('2023 Д'!$C:$O,ДОХОДЫ!A12,'2023 Д'!$N:$N))/1000,1)</f>
        <v>0</v>
      </c>
      <c r="Q12" s="211">
        <f ca="1">ROUND((SUMIF('2023 Д'!$C:$O,ДОХОДЫ!A12,'2023 Д'!$O:$O))/1000,1)</f>
        <v>0</v>
      </c>
    </row>
    <row r="13" spans="1:18" x14ac:dyDescent="0.25">
      <c r="A13" s="195" t="s">
        <v>60</v>
      </c>
      <c r="B13" s="205" t="s">
        <v>59</v>
      </c>
      <c r="C13" s="206">
        <f t="shared" ca="1" si="9"/>
        <v>807635.66099999996</v>
      </c>
      <c r="D13" s="207">
        <f ca="1">ROUND((SUMIF('2024 Д'!$C:$I,ДОХОДЫ!A13,'2024 Д'!$G:$G))/1000,1)</f>
        <v>600283.6</v>
      </c>
      <c r="E13" s="207">
        <f t="shared" ca="1" si="5"/>
        <v>207352.06099999999</v>
      </c>
      <c r="F13" s="207">
        <f ca="1">ROUND((SUMIF('2024 Д'!$C:$I,ДОХОДЫ!A13,'2024 Д'!$H:$H))/1000,1)</f>
        <v>101510.5</v>
      </c>
      <c r="G13" s="207">
        <f ca="1">(SUMIF('2024 Д'!$C:$I,ДОХОДЫ!A13,'2024 Д'!$I:$I))/1000</f>
        <v>105841.561</v>
      </c>
      <c r="H13" s="208">
        <f t="shared" ca="1" si="11"/>
        <v>838047</v>
      </c>
      <c r="I13" s="208">
        <f ca="1">ROUND((SUMIF('2024 Д'!$C:$O,ДОХОДЫ!A13,'2024 Д'!$M:$M))/1000,1)</f>
        <v>616258.30000000005</v>
      </c>
      <c r="J13" s="208">
        <f t="shared" ca="1" si="12"/>
        <v>221788.7</v>
      </c>
      <c r="K13" s="208">
        <f ca="1">ROUND((SUMIF('2024 Д'!$C:$O,ДОХОДЫ!A13,'2024 Д'!$N:$N))/1000,1)</f>
        <v>108927.3</v>
      </c>
      <c r="L13" s="209">
        <f ca="1">ROUND((SUMIF('2024 Д'!$C:$O,ДОХОДЫ!A13,'2024 Д'!$O:$O))/1000,1)</f>
        <v>112861.4</v>
      </c>
      <c r="M13" s="210">
        <f t="shared" ca="1" si="14"/>
        <v>650573.80000000005</v>
      </c>
      <c r="N13" s="210">
        <f ca="1">ROUND((SUMIF('2023 Д'!$C:$O,ДОХОДЫ!A13,'2023 Д'!$M:$M))/1000,1)</f>
        <v>487921</v>
      </c>
      <c r="O13" s="210">
        <f t="shared" ca="1" si="15"/>
        <v>162652.79999999999</v>
      </c>
      <c r="P13" s="210">
        <f ca="1">ROUND((SUMIF('2023 Д'!$C:$O,ДОХОДЫ!A13,'2023 Д'!$N:$N))/1000,1)</f>
        <v>80386.100000000006</v>
      </c>
      <c r="Q13" s="211">
        <f ca="1">ROUND((SUMIF('2023 Д'!$C:$O,ДОХОДЫ!A13,'2023 Д'!$O:$O))/1000,1)</f>
        <v>82266.7</v>
      </c>
    </row>
    <row r="14" spans="1:18" ht="33.75" x14ac:dyDescent="0.25">
      <c r="A14" s="195" t="s">
        <v>78</v>
      </c>
      <c r="B14" s="205" t="s">
        <v>498</v>
      </c>
      <c r="C14" s="206">
        <f t="shared" ca="1" si="9"/>
        <v>73758.2</v>
      </c>
      <c r="D14" s="207">
        <f ca="1">ROUND((SUMIF('2024 Д'!$C:$I,ДОХОДЫ!A14,'2024 Д'!$G:$G))/1000,1)</f>
        <v>9991.4</v>
      </c>
      <c r="E14" s="207">
        <f t="shared" ca="1" si="5"/>
        <v>63766.8</v>
      </c>
      <c r="F14" s="207">
        <f ca="1">ROUND((SUMIF('2024 Д'!$C:$I,ДОХОДЫ!A14,'2024 Д'!$H:$H))/1000,1)</f>
        <v>18474</v>
      </c>
      <c r="G14" s="207">
        <f ca="1">(SUMIF('2024 Д'!$C:$I,ДОХОДЫ!A14,'2024 Д'!$I:$I))/1000</f>
        <v>45292.800000000003</v>
      </c>
      <c r="H14" s="208">
        <f t="shared" ca="1" si="11"/>
        <v>73915</v>
      </c>
      <c r="I14" s="208">
        <f ca="1">ROUND((SUMIF('2024 Д'!$C:$O,ДОХОДЫ!A14,'2024 Д'!$M:$M))/1000,1)</f>
        <v>9307.6</v>
      </c>
      <c r="J14" s="208">
        <f t="shared" ca="1" si="12"/>
        <v>64607.399999999994</v>
      </c>
      <c r="K14" s="208">
        <f ca="1">ROUND((SUMIF('2024 Д'!$C:$O,ДОХОДЫ!A14,'2024 Д'!$N:$N))/1000,1)</f>
        <v>19816.2</v>
      </c>
      <c r="L14" s="209">
        <f ca="1">ROUND((SUMIF('2024 Д'!$C:$O,ДОХОДЫ!A14,'2024 Д'!$O:$O))/1000,1)</f>
        <v>44791.199999999997</v>
      </c>
      <c r="M14" s="210">
        <f t="shared" ca="1" si="14"/>
        <v>73608.599999999991</v>
      </c>
      <c r="N14" s="210">
        <f ca="1">ROUND((SUMIF('2023 Д'!$C:$O,ДОХОДЫ!A14,'2023 Д'!$M:$M))/1000,1)</f>
        <v>9255.4</v>
      </c>
      <c r="O14" s="210">
        <f t="shared" ca="1" si="15"/>
        <v>64353.2</v>
      </c>
      <c r="P14" s="210">
        <f ca="1">ROUND((SUMIF('2023 Д'!$C:$O,ДОХОДЫ!A14,'2023 Д'!$N:$N))/1000,1)</f>
        <v>19732.099999999999</v>
      </c>
      <c r="Q14" s="211">
        <f ca="1">ROUND((SUMIF('2023 Д'!$C:$O,ДОХОДЫ!A14,'2023 Д'!$O:$O))/1000,1)</f>
        <v>44621.1</v>
      </c>
    </row>
    <row r="15" spans="1:18" ht="22.5" x14ac:dyDescent="0.25">
      <c r="A15" s="195" t="s">
        <v>98</v>
      </c>
      <c r="B15" s="205" t="s">
        <v>97</v>
      </c>
      <c r="C15" s="206">
        <f t="shared" ca="1" si="9"/>
        <v>117071.7</v>
      </c>
      <c r="D15" s="207">
        <f ca="1">ROUND((SUMIF('2024 Д'!$C:$I,ДОХОДЫ!A15,'2024 Д'!$G:$G))/1000,1)</f>
        <v>117071.7</v>
      </c>
      <c r="E15" s="207">
        <f t="shared" ca="1" si="5"/>
        <v>0</v>
      </c>
      <c r="F15" s="207">
        <f ca="1">ROUND((SUMIF('2024 Д'!$C:$I,ДОХОДЫ!A15,'2024 Д'!$H:$H))/1000,1)</f>
        <v>0</v>
      </c>
      <c r="G15" s="207">
        <f ca="1">(SUMIF('2024 Д'!$C:$I,ДОХОДЫ!A15,'2024 Д'!$I:$I))/1000</f>
        <v>0</v>
      </c>
      <c r="H15" s="208">
        <f t="shared" ca="1" si="11"/>
        <v>128037</v>
      </c>
      <c r="I15" s="208">
        <f ca="1">ROUND((SUMIF('2024 Д'!$C:$O,ДОХОДЫ!A15,'2024 Д'!$M:$M))/1000,1)</f>
        <v>128037</v>
      </c>
      <c r="J15" s="208">
        <f t="shared" ca="1" si="12"/>
        <v>0</v>
      </c>
      <c r="K15" s="208">
        <f ca="1">ROUND((SUMIF('2024 Д'!$C:$O,ДОХОДЫ!A15,'2024 Д'!$N:$N))/1000,1)</f>
        <v>0</v>
      </c>
      <c r="L15" s="209">
        <f ca="1">ROUND((SUMIF('2024 Д'!$C:$O,ДОХОДЫ!A15,'2024 Д'!$O:$O))/1000,1)</f>
        <v>0</v>
      </c>
      <c r="M15" s="210">
        <f t="shared" ca="1" si="14"/>
        <v>84065.1</v>
      </c>
      <c r="N15" s="210">
        <f ca="1">ROUND((SUMIF('2023 Д'!$C:$O,ДОХОДЫ!A15,'2023 Д'!$M:$M))/1000,1)</f>
        <v>84065.1</v>
      </c>
      <c r="O15" s="210">
        <f t="shared" ca="1" si="15"/>
        <v>0</v>
      </c>
      <c r="P15" s="210">
        <f ca="1">ROUND((SUMIF('2023 Д'!$C:$O,ДОХОДЫ!A15,'2023 Д'!$N:$N))/1000,1)</f>
        <v>0</v>
      </c>
      <c r="Q15" s="211">
        <f ca="1">ROUND((SUMIF('2023 Д'!$C:$O,ДОХОДЫ!A15,'2023 Д'!$O:$O))/1000,1)</f>
        <v>0</v>
      </c>
    </row>
    <row r="16" spans="1:18" ht="22.5" x14ac:dyDescent="0.25">
      <c r="A16" s="195" t="s">
        <v>107</v>
      </c>
      <c r="B16" s="205" t="s">
        <v>106</v>
      </c>
      <c r="C16" s="206">
        <f t="shared" ca="1" si="9"/>
        <v>0</v>
      </c>
      <c r="D16" s="207">
        <f ca="1">ROUND((SUMIF('2024 Д'!$C:$I,ДОХОДЫ!A16,'2024 Д'!$G:$G))/1000,1)</f>
        <v>0</v>
      </c>
      <c r="E16" s="207">
        <f t="shared" ca="1" si="5"/>
        <v>0</v>
      </c>
      <c r="F16" s="207">
        <f ca="1">ROUND((SUMIF('2024 Д'!$C:$I,ДОХОДЫ!A16,'2024 Д'!$H:$H))/1000,1)</f>
        <v>0</v>
      </c>
      <c r="G16" s="207">
        <f ca="1">(SUMIF('2024 Д'!$C:$I,ДОХОДЫ!A16,'2024 Д'!$I:$I))/1000</f>
        <v>0</v>
      </c>
      <c r="H16" s="208">
        <f t="shared" ca="1" si="11"/>
        <v>127</v>
      </c>
      <c r="I16" s="208">
        <f ca="1">ROUND((SUMIF('2024 Д'!$C:$O,ДОХОДЫ!A16,'2024 Д'!$M:$M))/1000,1)</f>
        <v>127</v>
      </c>
      <c r="J16" s="208">
        <f t="shared" ca="1" si="12"/>
        <v>0</v>
      </c>
      <c r="K16" s="208">
        <f ca="1">ROUND((SUMIF('2024 Д'!$C:$O,ДОХОДЫ!A16,'2024 Д'!$N:$N))/1000,1)</f>
        <v>0</v>
      </c>
      <c r="L16" s="209">
        <f ca="1">ROUND((SUMIF('2024 Д'!$C:$O,ДОХОДЫ!A16,'2024 Д'!$O:$O))/1000,1)</f>
        <v>0</v>
      </c>
      <c r="M16" s="210">
        <f t="shared" ca="1" si="14"/>
        <v>-504.3</v>
      </c>
      <c r="N16" s="210">
        <f ca="1">ROUND((SUMIF('2023 Д'!$C:$O,ДОХОДЫ!A16,'2023 Д'!$M:$M))/1000,1)</f>
        <v>-504.3</v>
      </c>
      <c r="O16" s="210">
        <f t="shared" ca="1" si="15"/>
        <v>0</v>
      </c>
      <c r="P16" s="210">
        <f ca="1">ROUND((SUMIF('2023 Д'!$C:$O,ДОХОДЫ!A16,'2023 Д'!$N:$N))/1000,1)</f>
        <v>0</v>
      </c>
      <c r="Q16" s="211">
        <f ca="1">ROUND((SUMIF('2023 Д'!$C:$O,ДОХОДЫ!A16,'2023 Д'!$O:$O))/1000,1)</f>
        <v>0</v>
      </c>
    </row>
    <row r="17" spans="1:18" x14ac:dyDescent="0.25">
      <c r="A17" s="195" t="s">
        <v>110</v>
      </c>
      <c r="B17" s="205" t="s">
        <v>109</v>
      </c>
      <c r="C17" s="206">
        <f t="shared" ca="1" si="9"/>
        <v>45438.76096</v>
      </c>
      <c r="D17" s="207">
        <f ca="1">ROUND((SUMIF('2024 Д'!$C:$I,ДОХОДЫ!A17,'2024 Д'!$G:$G))/1000,1)</f>
        <v>22756</v>
      </c>
      <c r="E17" s="207">
        <f t="shared" ca="1" si="5"/>
        <v>22682.76096</v>
      </c>
      <c r="F17" s="207">
        <f ca="1">ROUND((SUMIF('2024 Д'!$C:$I,ДОХОДЫ!A17,'2024 Д'!$H:$H))/1000,1)</f>
        <v>12522.5</v>
      </c>
      <c r="G17" s="207">
        <f ca="1">(SUMIF('2024 Д'!$C:$I,ДОХОДЫ!A17,'2024 Д'!$I:$I))/1000</f>
        <v>10160.260960000001</v>
      </c>
      <c r="H17" s="208">
        <f t="shared" ca="1" si="11"/>
        <v>45653.600000000006</v>
      </c>
      <c r="I17" s="208">
        <f ca="1">ROUND((SUMIF('2024 Д'!$C:$O,ДОХОДЫ!A17,'2024 Д'!$M:$M))/1000,1)</f>
        <v>22826.799999999999</v>
      </c>
      <c r="J17" s="208">
        <f t="shared" ca="1" si="12"/>
        <v>22826.800000000003</v>
      </c>
      <c r="K17" s="208">
        <f ca="1">ROUND((SUMIF('2024 Д'!$C:$O,ДОХОДЫ!A17,'2024 Д'!$N:$N))/1000,1)</f>
        <v>12622.7</v>
      </c>
      <c r="L17" s="209">
        <f ca="1">ROUND((SUMIF('2024 Д'!$C:$O,ДОХОДЫ!A17,'2024 Д'!$O:$O))/1000,1)</f>
        <v>10204.1</v>
      </c>
      <c r="M17" s="210">
        <f t="shared" ca="1" si="14"/>
        <v>42568</v>
      </c>
      <c r="N17" s="210">
        <f ca="1">ROUND((SUMIF('2023 Д'!$C:$O,ДОХОДЫ!A17,'2023 Д'!$M:$M))/1000,1)</f>
        <v>21284</v>
      </c>
      <c r="O17" s="210">
        <f t="shared" ca="1" si="15"/>
        <v>21284</v>
      </c>
      <c r="P17" s="210">
        <f ca="1">ROUND((SUMIF('2023 Д'!$C:$O,ДОХОДЫ!A17,'2023 Д'!$N:$N))/1000,1)</f>
        <v>8174.3</v>
      </c>
      <c r="Q17" s="211">
        <f ca="1">ROUND((SUMIF('2023 Д'!$C:$O,ДОХОДЫ!A17,'2023 Д'!$O:$O))/1000,1)</f>
        <v>13109.7</v>
      </c>
    </row>
    <row r="18" spans="1:18" ht="22.5" x14ac:dyDescent="0.25">
      <c r="A18" s="195" t="s">
        <v>113</v>
      </c>
      <c r="B18" s="205" t="s">
        <v>112</v>
      </c>
      <c r="C18" s="206">
        <f t="shared" ca="1" si="9"/>
        <v>24134</v>
      </c>
      <c r="D18" s="207">
        <f ca="1">ROUND((SUMIF('2024 Д'!$C:$I,ДОХОДЫ!A18,'2024 Д'!$G:$G))/1000,1)</f>
        <v>24134</v>
      </c>
      <c r="E18" s="207">
        <f t="shared" ca="1" si="5"/>
        <v>0</v>
      </c>
      <c r="F18" s="207">
        <f ca="1">ROUND((SUMIF('2024 Д'!$C:$I,ДОХОДЫ!A18,'2024 Д'!$H:$H))/1000,1)</f>
        <v>0</v>
      </c>
      <c r="G18" s="207">
        <f ca="1">(SUMIF('2024 Д'!$C:$I,ДОХОДЫ!A18,'2024 Д'!$I:$I))/1000</f>
        <v>0</v>
      </c>
      <c r="H18" s="208">
        <f t="shared" ca="1" si="11"/>
        <v>23588.2</v>
      </c>
      <c r="I18" s="208">
        <f ca="1">ROUND((SUMIF('2024 Д'!$C:$O,ДОХОДЫ!A18,'2024 Д'!$M:$M))/1000,1)</f>
        <v>23588.2</v>
      </c>
      <c r="J18" s="208">
        <f t="shared" ca="1" si="12"/>
        <v>0</v>
      </c>
      <c r="K18" s="208">
        <f ca="1">ROUND((SUMIF('2024 Д'!$C:$O,ДОХОДЫ!A18,'2024 Д'!$N:$N))/1000,1)</f>
        <v>0</v>
      </c>
      <c r="L18" s="209">
        <f ca="1">ROUND((SUMIF('2024 Д'!$C:$O,ДОХОДЫ!A18,'2024 Д'!$O:$O))/1000,1)</f>
        <v>0</v>
      </c>
      <c r="M18" s="210">
        <f t="shared" ca="1" si="14"/>
        <v>11221.1</v>
      </c>
      <c r="N18" s="210">
        <f ca="1">ROUND((SUMIF('2023 Д'!$C:$O,ДОХОДЫ!A18,'2023 Д'!$M:$M))/1000,1)</f>
        <v>11221.1</v>
      </c>
      <c r="O18" s="210">
        <f t="shared" ca="1" si="15"/>
        <v>0</v>
      </c>
      <c r="P18" s="210">
        <f ca="1">ROUND((SUMIF('2023 Д'!$C:$O,ДОХОДЫ!A18,'2023 Д'!$N:$N))/1000,1)</f>
        <v>0</v>
      </c>
      <c r="Q18" s="211">
        <f ca="1">ROUND((SUMIF('2023 Д'!$C:$O,ДОХОДЫ!A18,'2023 Д'!$O:$O))/1000,1)</f>
        <v>0</v>
      </c>
    </row>
    <row r="19" spans="1:18" x14ac:dyDescent="0.25">
      <c r="A19" s="195" t="s">
        <v>119</v>
      </c>
      <c r="B19" s="205" t="s">
        <v>118</v>
      </c>
      <c r="C19" s="206">
        <f t="shared" ca="1" si="9"/>
        <v>48655.541510000003</v>
      </c>
      <c r="D19" s="207">
        <f ca="1">ROUND((SUMIF('2024 Д'!$C:$I,ДОХОДЫ!A19,'2024 Д'!$G:$G))/1000,1)</f>
        <v>0</v>
      </c>
      <c r="E19" s="207">
        <f t="shared" ca="1" si="5"/>
        <v>48655.541510000003</v>
      </c>
      <c r="F19" s="207">
        <f ca="1">ROUND((SUMIF('2024 Д'!$C:$I,ДОХОДЫ!A19,'2024 Д'!$H:$H))/1000,1)</f>
        <v>30101</v>
      </c>
      <c r="G19" s="207">
        <f ca="1">(SUMIF('2024 Д'!$C:$I,ДОХОДЫ!A19,'2024 Д'!$I:$I))/1000</f>
        <v>18554.541510000003</v>
      </c>
      <c r="H19" s="208">
        <f t="shared" ca="1" si="11"/>
        <v>52156.2</v>
      </c>
      <c r="I19" s="208">
        <f ca="1">ROUND((SUMIF('2024 Д'!$C:$O,ДОХОДЫ!A19,'2024 Д'!$M:$M))/1000,1)</f>
        <v>0</v>
      </c>
      <c r="J19" s="208">
        <f t="shared" ca="1" si="12"/>
        <v>52156.2</v>
      </c>
      <c r="K19" s="208">
        <f ca="1">ROUND((SUMIF('2024 Д'!$C:$O,ДОХОДЫ!A19,'2024 Д'!$N:$N))/1000,1)</f>
        <v>32737.5</v>
      </c>
      <c r="L19" s="209">
        <f ca="1">ROUND((SUMIF('2024 Д'!$C:$O,ДОХОДЫ!A19,'2024 Д'!$O:$O))/1000,1)</f>
        <v>19418.7</v>
      </c>
      <c r="M19" s="210">
        <f t="shared" ca="1" si="14"/>
        <v>47119.4</v>
      </c>
      <c r="N19" s="210">
        <f ca="1">ROUND((SUMIF('2023 Д'!$C:$O,ДОХОДЫ!A19,'2023 Д'!$M:$M))/1000,1)</f>
        <v>0</v>
      </c>
      <c r="O19" s="210">
        <f t="shared" ca="1" si="15"/>
        <v>47119.4</v>
      </c>
      <c r="P19" s="210">
        <f ca="1">ROUND((SUMIF('2023 Д'!$C:$O,ДОХОДЫ!A19,'2023 Д'!$N:$N))/1000,1)</f>
        <v>29499.9</v>
      </c>
      <c r="Q19" s="211">
        <f ca="1">ROUND((SUMIF('2023 Д'!$C:$O,ДОХОДЫ!A19,'2023 Д'!$O:$O))/1000,1)</f>
        <v>17619.5</v>
      </c>
    </row>
    <row r="20" spans="1:18" x14ac:dyDescent="0.25">
      <c r="A20" s="195" t="s">
        <v>125</v>
      </c>
      <c r="B20" s="205" t="s">
        <v>124</v>
      </c>
      <c r="C20" s="206">
        <f t="shared" ca="1" si="9"/>
        <v>2525</v>
      </c>
      <c r="D20" s="207">
        <f ca="1">ROUND((SUMIF('2024 Д'!$C:$I,ДОХОДЫ!A20,'2024 Д'!$G:$G))/1000,1)</f>
        <v>2525</v>
      </c>
      <c r="E20" s="207">
        <f t="shared" ca="1" si="5"/>
        <v>0</v>
      </c>
      <c r="F20" s="207">
        <f ca="1">ROUND((SUMIF('2024 Д'!$C:$I,ДОХОДЫ!A20,'2024 Д'!$H:$H))/1000,1)</f>
        <v>0</v>
      </c>
      <c r="G20" s="207">
        <f ca="1">(SUMIF('2024 Д'!$C:$I,ДОХОДЫ!A20,'2024 Д'!$I:$I))/1000</f>
        <v>0</v>
      </c>
      <c r="H20" s="208">
        <f t="shared" ca="1" si="11"/>
        <v>2808.5</v>
      </c>
      <c r="I20" s="208">
        <f ca="1">ROUND((SUMIF('2024 Д'!$C:$O,ДОХОДЫ!A20,'2024 Д'!$M:$M))/1000,1)</f>
        <v>2808.5</v>
      </c>
      <c r="J20" s="208">
        <f t="shared" ca="1" si="12"/>
        <v>0</v>
      </c>
      <c r="K20" s="208">
        <f ca="1">ROUND((SUMIF('2024 Д'!$C:$O,ДОХОДЫ!A20,'2024 Д'!$N:$N))/1000,1)</f>
        <v>0</v>
      </c>
      <c r="L20" s="209">
        <f ca="1">ROUND((SUMIF('2024 Д'!$C:$O,ДОХОДЫ!A20,'2024 Д'!$O:$O))/1000,1)</f>
        <v>0</v>
      </c>
      <c r="M20" s="210">
        <f t="shared" ca="1" si="14"/>
        <v>2296.6</v>
      </c>
      <c r="N20" s="210">
        <f ca="1">ROUND((SUMIF('2023 Д'!$C:$O,ДОХОДЫ!A20,'2023 Д'!$M:$M))/1000,1)</f>
        <v>2296.6</v>
      </c>
      <c r="O20" s="210">
        <f t="shared" ca="1" si="15"/>
        <v>0</v>
      </c>
      <c r="P20" s="210">
        <f ca="1">ROUND((SUMIF('2023 Д'!$C:$O,ДОХОДЫ!A20,'2023 Д'!$N:$N))/1000,1)</f>
        <v>0</v>
      </c>
      <c r="Q20" s="211">
        <f ca="1">ROUND((SUMIF('2023 Д'!$C:$O,ДОХОДЫ!A20,'2023 Д'!$O:$O))/1000,1)</f>
        <v>0</v>
      </c>
    </row>
    <row r="21" spans="1:18" x14ac:dyDescent="0.25">
      <c r="A21" s="195" t="s">
        <v>129</v>
      </c>
      <c r="B21" s="205" t="s">
        <v>128</v>
      </c>
      <c r="C21" s="206">
        <f t="shared" ca="1" si="9"/>
        <v>90849.161999999997</v>
      </c>
      <c r="D21" s="207">
        <f ca="1">ROUND((SUMIF('2024 Д'!$C:$I,ДОХОДЫ!A21,'2024 Д'!$G:$G))/1000,1)</f>
        <v>0</v>
      </c>
      <c r="E21" s="207">
        <f t="shared" ca="1" si="5"/>
        <v>90849.161999999997</v>
      </c>
      <c r="F21" s="207">
        <f ca="1">ROUND((SUMIF('2024 Д'!$C:$I,ДОХОДЫ!A21,'2024 Д'!$H:$H))/1000,1)</f>
        <v>25630</v>
      </c>
      <c r="G21" s="207">
        <f ca="1">(SUMIF('2024 Д'!$C:$I,ДОХОДЫ!A21,'2024 Д'!$I:$I))/1000</f>
        <v>65219.161999999997</v>
      </c>
      <c r="H21" s="208">
        <f t="shared" ca="1" si="11"/>
        <v>93450.299999999988</v>
      </c>
      <c r="I21" s="208">
        <f ca="1">ROUND((SUMIF('2024 Д'!$C:$O,ДОХОДЫ!A21,'2024 Д'!$M:$M))/1000,1)</f>
        <v>0</v>
      </c>
      <c r="J21" s="208">
        <f t="shared" ca="1" si="12"/>
        <v>93450.299999999988</v>
      </c>
      <c r="K21" s="208">
        <f ca="1">ROUND((SUMIF('2024 Д'!$C:$O,ДОХОДЫ!A21,'2024 Д'!$N:$N))/1000,1)</f>
        <v>27109.1</v>
      </c>
      <c r="L21" s="209">
        <f ca="1">ROUND((SUMIF('2024 Д'!$C:$O,ДОХОДЫ!A21,'2024 Д'!$O:$O))/1000,1)</f>
        <v>66341.2</v>
      </c>
      <c r="M21" s="210">
        <f t="shared" ca="1" si="14"/>
        <v>80246.100000000006</v>
      </c>
      <c r="N21" s="210">
        <f ca="1">ROUND((SUMIF('2023 Д'!$C:$O,ДОХОДЫ!A21,'2023 Д'!$M:$M))/1000,1)</f>
        <v>0</v>
      </c>
      <c r="O21" s="210">
        <f t="shared" ca="1" si="15"/>
        <v>80246.100000000006</v>
      </c>
      <c r="P21" s="210">
        <f ca="1">ROUND((SUMIF('2023 Д'!$C:$O,ДОХОДЫ!A21,'2023 Д'!$N:$N))/1000,1)</f>
        <v>22023.8</v>
      </c>
      <c r="Q21" s="211">
        <f ca="1">ROUND((SUMIF('2023 Д'!$C:$O,ДОХОДЫ!A21,'2023 Д'!$O:$O))/1000,1)</f>
        <v>58222.3</v>
      </c>
    </row>
    <row r="22" spans="1:18" x14ac:dyDescent="0.25">
      <c r="A22" s="195" t="s">
        <v>143</v>
      </c>
      <c r="B22" s="205" t="s">
        <v>499</v>
      </c>
      <c r="C22" s="206">
        <f t="shared" ca="1" si="9"/>
        <v>12367.6</v>
      </c>
      <c r="D22" s="207">
        <f ca="1">ROUND((SUMIF('2024 Д'!$C:$I,ДОХОДЫ!A22,'2024 Д'!$G:$G))/1000,1)</f>
        <v>12367.6</v>
      </c>
      <c r="E22" s="207">
        <f t="shared" ca="1" si="5"/>
        <v>0</v>
      </c>
      <c r="F22" s="207">
        <f ca="1">ROUND((SUMIF('2024 Д'!$C:$I,ДОХОДЫ!A22,'2024 Д'!$H:$H))/1000,1)</f>
        <v>0</v>
      </c>
      <c r="G22" s="207">
        <f ca="1">(SUMIF('2024 Д'!$C:$I,ДОХОДЫ!A22,'2024 Д'!$I:$I))/1000</f>
        <v>0</v>
      </c>
      <c r="H22" s="208">
        <f t="shared" ca="1" si="11"/>
        <v>17793.8</v>
      </c>
      <c r="I22" s="208">
        <f ca="1">ROUND((SUMIF('2024 Д'!$C:$O,ДОХОДЫ!A22,'2024 Д'!$M:$M))/1000,1)</f>
        <v>17793.8</v>
      </c>
      <c r="J22" s="208">
        <f t="shared" ca="1" si="12"/>
        <v>0</v>
      </c>
      <c r="K22" s="208">
        <f ca="1">ROUND((SUMIF('2024 Д'!$C:$O,ДОХОДЫ!A22,'2024 Д'!$N:$N))/1000,1)</f>
        <v>0</v>
      </c>
      <c r="L22" s="209">
        <f ca="1">ROUND((SUMIF('2024 Д'!$C:$O,ДОХОДЫ!A22,'2024 Д'!$O:$O))/1000,1)</f>
        <v>0</v>
      </c>
      <c r="M22" s="210">
        <f t="shared" ca="1" si="14"/>
        <v>8471.5</v>
      </c>
      <c r="N22" s="210">
        <f ca="1">ROUND((SUMIF('2023 Д'!$C:$O,ДОХОДЫ!A22,'2023 Д'!$M:$M))/1000,1)</f>
        <v>8471.5</v>
      </c>
      <c r="O22" s="210">
        <f t="shared" ca="1" si="15"/>
        <v>0</v>
      </c>
      <c r="P22" s="210">
        <f ca="1">ROUND((SUMIF('2023 Д'!$C:$O,ДОХОДЫ!A22,'2023 Д'!$N:$N))/1000,1)</f>
        <v>0</v>
      </c>
      <c r="Q22" s="211">
        <f ca="1">ROUND((SUMIF('2023 Д'!$C:$O,ДОХОДЫ!A22,'2023 Д'!$O:$O))/1000,1)</f>
        <v>0</v>
      </c>
    </row>
    <row r="23" spans="1:18" s="12" customFormat="1" ht="22.5" x14ac:dyDescent="0.25">
      <c r="A23" s="195" t="s">
        <v>1141</v>
      </c>
      <c r="B23" s="205" t="s">
        <v>1254</v>
      </c>
      <c r="C23" s="206">
        <f t="shared" ref="C23" ca="1" si="17">D23+E23</f>
        <v>0</v>
      </c>
      <c r="D23" s="207">
        <f ca="1">ROUND((SUMIF('2024 Д'!$C:$I,ДОХОДЫ!A23,'2024 Д'!$G:$G))/1000,1)</f>
        <v>0</v>
      </c>
      <c r="E23" s="207">
        <f t="shared" ref="E23" ca="1" si="18">F23+G23</f>
        <v>0</v>
      </c>
      <c r="F23" s="207">
        <f ca="1">ROUND((SUMIF('2024 Д'!$C:$I,ДОХОДЫ!A23,'2024 Д'!$H:$H))/1000,1)</f>
        <v>0</v>
      </c>
      <c r="G23" s="207">
        <f ca="1">(SUMIF('2024 Д'!$C:$I,ДОХОДЫ!A23,'2024 Д'!$I:$I))/1000</f>
        <v>0</v>
      </c>
      <c r="H23" s="208">
        <f t="shared" ref="H23" ca="1" si="19">I23+J23</f>
        <v>-0.4</v>
      </c>
      <c r="I23" s="208">
        <f ca="1">ROUND((SUMIF('2024 Д'!$C:$O,ДОХОДЫ!A23,'2024 Д'!$M:$M))/1000,1)</f>
        <v>0</v>
      </c>
      <c r="J23" s="208">
        <f t="shared" ref="J23" ca="1" si="20">K23+L23</f>
        <v>-0.4</v>
      </c>
      <c r="K23" s="208">
        <f ca="1">ROUND((SUMIF('2024 Д'!$C:$O,ДОХОДЫ!A23,'2024 Д'!$N:$N))/1000,1)</f>
        <v>-0.1</v>
      </c>
      <c r="L23" s="209">
        <f ca="1">ROUND((SUMIF('2024 Д'!$C:$O,ДОХОДЫ!A23,'2024 Д'!$O:$O))/1000,1)</f>
        <v>-0.3</v>
      </c>
      <c r="M23" s="210">
        <f t="shared" ref="M23" ca="1" si="21">N23+O23</f>
        <v>2.8</v>
      </c>
      <c r="N23" s="210">
        <f ca="1">ROUND((SUMIF('2023 Д'!$C:$O,ДОХОДЫ!A23,'2023 Д'!$M:$M))/1000,1)</f>
        <v>0</v>
      </c>
      <c r="O23" s="210">
        <f t="shared" ref="O23" ca="1" si="22">P23+Q23</f>
        <v>2.8</v>
      </c>
      <c r="P23" s="210">
        <f ca="1">ROUND((SUMIF('2023 Д'!$C:$O,ДОХОДЫ!A23,'2023 Д'!$N:$N))/1000,1)</f>
        <v>1.5</v>
      </c>
      <c r="Q23" s="211">
        <f ca="1">ROUND((SUMIF('2023 Д'!$C:$O,ДОХОДЫ!A23,'2023 Д'!$O:$O))/1000,1)</f>
        <v>1.3</v>
      </c>
      <c r="R23" s="200"/>
    </row>
    <row r="24" spans="1:18" ht="33.75" x14ac:dyDescent="0.25">
      <c r="A24" s="195" t="s">
        <v>149</v>
      </c>
      <c r="B24" s="205" t="s">
        <v>500</v>
      </c>
      <c r="C24" s="206">
        <f t="shared" ca="1" si="9"/>
        <v>65549.584000000003</v>
      </c>
      <c r="D24" s="207">
        <f ca="1">ROUND((SUMIF('2024 Д'!$C:$I,ДОХОДЫ!A24,'2024 Д'!$G:$G))/1000,1)</f>
        <v>36489</v>
      </c>
      <c r="E24" s="207">
        <f t="shared" ca="1" si="5"/>
        <v>29060.583999999999</v>
      </c>
      <c r="F24" s="207">
        <f ca="1">ROUND((SUMIF('2024 Д'!$C:$I,ДОХОДЫ!A24,'2024 Д'!$H:$H))/1000,1)</f>
        <v>23648.799999999999</v>
      </c>
      <c r="G24" s="207">
        <f ca="1">(SUMIF('2024 Д'!$C:$I,ДОХОДЫ!A24,'2024 Д'!$I:$I))/1000</f>
        <v>5411.7839999999997</v>
      </c>
      <c r="H24" s="208">
        <f t="shared" ca="1" si="11"/>
        <v>75652.5</v>
      </c>
      <c r="I24" s="208">
        <f ca="1">ROUND((SUMIF('2024 Д'!$C:$O,ДОХОДЫ!A24,'2024 Д'!$M:$M))/1000,1)</f>
        <v>43586</v>
      </c>
      <c r="J24" s="208">
        <f t="shared" ca="1" si="12"/>
        <v>32066.5</v>
      </c>
      <c r="K24" s="208">
        <f ca="1">ROUND((SUMIF('2024 Д'!$C:$O,ДОХОДЫ!A24,'2024 Д'!$N:$N))/1000,1)</f>
        <v>25658</v>
      </c>
      <c r="L24" s="209">
        <f ca="1">ROUND((SUMIF('2024 Д'!$C:$O,ДОХОДЫ!A24,'2024 Д'!$O:$O))/1000,1)</f>
        <v>6408.5</v>
      </c>
      <c r="M24" s="210">
        <f t="shared" ca="1" si="14"/>
        <v>64270.400000000001</v>
      </c>
      <c r="N24" s="210">
        <f ca="1">ROUND((SUMIF('2023 Д'!$C:$O,ДОХОДЫ!A24,'2023 Д'!$M:$M))/1000,1)</f>
        <v>38556.9</v>
      </c>
      <c r="O24" s="210">
        <f t="shared" ca="1" si="15"/>
        <v>25713.5</v>
      </c>
      <c r="P24" s="210">
        <f ca="1">ROUND((SUMIF('2023 Д'!$C:$O,ДОХОДЫ!A24,'2023 Д'!$N:$N))/1000,1)</f>
        <v>19098.5</v>
      </c>
      <c r="Q24" s="211">
        <f ca="1">ROUND((SUMIF('2023 Д'!$C:$O,ДОХОДЫ!A24,'2023 Д'!$O:$O))/1000,1)</f>
        <v>6615</v>
      </c>
    </row>
    <row r="25" spans="1:18" ht="22.5" x14ac:dyDescent="0.25">
      <c r="A25" s="195" t="s">
        <v>195</v>
      </c>
      <c r="B25" s="205" t="s">
        <v>194</v>
      </c>
      <c r="C25" s="206">
        <f t="shared" ca="1" si="9"/>
        <v>529</v>
      </c>
      <c r="D25" s="207">
        <f ca="1">ROUND((SUMIF('2024 Д'!$C:$I,ДОХОДЫ!A25,'2024 Д'!$G:$G))/1000,1)</f>
        <v>529</v>
      </c>
      <c r="E25" s="207">
        <f t="shared" ca="1" si="5"/>
        <v>0</v>
      </c>
      <c r="F25" s="207">
        <f ca="1">ROUND((SUMIF('2024 Д'!$C:$I,ДОХОДЫ!A25,'2024 Д'!$H:$H))/1000,1)</f>
        <v>0</v>
      </c>
      <c r="G25" s="207">
        <f ca="1">(SUMIF('2024 Д'!$C:$I,ДОХОДЫ!A25,'2024 Д'!$I:$I))/1000</f>
        <v>0</v>
      </c>
      <c r="H25" s="208">
        <f t="shared" ca="1" si="11"/>
        <v>529.5</v>
      </c>
      <c r="I25" s="208">
        <f ca="1">ROUND((SUMIF('2024 Д'!$C:$O,ДОХОДЫ!A25,'2024 Д'!$M:$M))/1000,1)</f>
        <v>529.5</v>
      </c>
      <c r="J25" s="208">
        <f t="shared" ca="1" si="12"/>
        <v>0</v>
      </c>
      <c r="K25" s="208">
        <f ca="1">ROUND((SUMIF('2024 Д'!$C:$O,ДОХОДЫ!A25,'2024 Д'!$N:$N))/1000,1)</f>
        <v>0</v>
      </c>
      <c r="L25" s="209">
        <f ca="1">ROUND((SUMIF('2024 Д'!$C:$O,ДОХОДЫ!A25,'2024 Д'!$O:$O))/1000,1)</f>
        <v>0</v>
      </c>
      <c r="M25" s="210">
        <f t="shared" ca="1" si="14"/>
        <v>571.70000000000005</v>
      </c>
      <c r="N25" s="210">
        <f ca="1">ROUND((SUMIF('2023 Д'!$C:$O,ДОХОДЫ!A25,'2023 Д'!$M:$M))/1000,1)</f>
        <v>571.70000000000005</v>
      </c>
      <c r="O25" s="210">
        <f t="shared" ca="1" si="15"/>
        <v>0</v>
      </c>
      <c r="P25" s="210">
        <f ca="1">ROUND((SUMIF('2023 Д'!$C:$O,ДОХОДЫ!A25,'2023 Д'!$N:$N))/1000,1)</f>
        <v>0</v>
      </c>
      <c r="Q25" s="211">
        <f ca="1">ROUND((SUMIF('2023 Д'!$C:$O,ДОХОДЫ!A25,'2023 Д'!$O:$O))/1000,1)</f>
        <v>0</v>
      </c>
    </row>
    <row r="26" spans="1:18" ht="22.5" x14ac:dyDescent="0.25">
      <c r="A26" s="195" t="s">
        <v>205</v>
      </c>
      <c r="B26" s="205" t="s">
        <v>501</v>
      </c>
      <c r="C26" s="206">
        <f t="shared" ca="1" si="9"/>
        <v>15840.02448</v>
      </c>
      <c r="D26" s="207">
        <f ca="1">ROUND((SUMIF('2024 Д'!$C:$I,ДОХОДЫ!A26,'2024 Д'!$G:$G))/1000,1)</f>
        <v>1833.8</v>
      </c>
      <c r="E26" s="207">
        <f t="shared" ca="1" si="5"/>
        <v>14006.224480000001</v>
      </c>
      <c r="F26" s="207">
        <f ca="1">ROUND((SUMIF('2024 Д'!$C:$I,ДОХОДЫ!A26,'2024 Д'!$H:$H))/1000,1)</f>
        <v>11974.6</v>
      </c>
      <c r="G26" s="207">
        <f ca="1">(SUMIF('2024 Д'!$C:$I,ДОХОДЫ!A26,'2024 Д'!$I:$I))/1000</f>
        <v>2031.6244799999999</v>
      </c>
      <c r="H26" s="208">
        <f t="shared" ca="1" si="11"/>
        <v>16596.599999999999</v>
      </c>
      <c r="I26" s="208">
        <f ca="1">ROUND((SUMIF('2024 Д'!$C:$O,ДОХОДЫ!A26,'2024 Д'!$M:$M))/1000,1)</f>
        <v>2264.5</v>
      </c>
      <c r="J26" s="208">
        <f t="shared" ca="1" si="12"/>
        <v>14332.099999999999</v>
      </c>
      <c r="K26" s="208">
        <f ca="1">ROUND((SUMIF('2024 Д'!$C:$O,ДОХОДЫ!A26,'2024 Д'!$N:$N))/1000,1)</f>
        <v>12135.3</v>
      </c>
      <c r="L26" s="209">
        <f ca="1">ROUND((SUMIF('2024 Д'!$C:$O,ДОХОДЫ!A26,'2024 Д'!$O:$O))/1000,1)</f>
        <v>2196.8000000000002</v>
      </c>
      <c r="M26" s="210">
        <f t="shared" ca="1" si="14"/>
        <v>7691.5</v>
      </c>
      <c r="N26" s="210">
        <f ca="1">ROUND((SUMIF('2023 Д'!$C:$O,ДОХОДЫ!A26,'2023 Д'!$M:$M))/1000,1)</f>
        <v>5143</v>
      </c>
      <c r="O26" s="210">
        <f t="shared" ca="1" si="15"/>
        <v>2548.5</v>
      </c>
      <c r="P26" s="210">
        <f ca="1">ROUND((SUMIF('2023 Д'!$C:$O,ДОХОДЫ!A26,'2023 Д'!$N:$N))/1000,1)</f>
        <v>1230.3</v>
      </c>
      <c r="Q26" s="211">
        <f ca="1">ROUND((SUMIF('2023 Д'!$C:$O,ДОХОДЫ!A26,'2023 Д'!$O:$O))/1000,1)</f>
        <v>1318.2</v>
      </c>
    </row>
    <row r="27" spans="1:18" ht="22.5" x14ac:dyDescent="0.25">
      <c r="A27" s="195" t="s">
        <v>217</v>
      </c>
      <c r="B27" s="205" t="s">
        <v>502</v>
      </c>
      <c r="C27" s="206">
        <f t="shared" ca="1" si="9"/>
        <v>55286.042150000001</v>
      </c>
      <c r="D27" s="207">
        <f ca="1">ROUND((SUMIF('2024 Д'!$C:$I,ДОХОДЫ!A27,'2024 Д'!$G:$G))/1000,1)</f>
        <v>42338.8</v>
      </c>
      <c r="E27" s="207">
        <f t="shared" ca="1" si="5"/>
        <v>12947.24215</v>
      </c>
      <c r="F27" s="207">
        <f ca="1">ROUND((SUMIF('2024 Д'!$C:$I,ДОХОДЫ!A27,'2024 Д'!$H:$H))/1000,1)</f>
        <v>11762.5</v>
      </c>
      <c r="G27" s="207">
        <f ca="1">(SUMIF('2024 Д'!$C:$I,ДОХОДЫ!A27,'2024 Д'!$I:$I))/1000</f>
        <v>1184.7421499999998</v>
      </c>
      <c r="H27" s="208">
        <f t="shared" ca="1" si="11"/>
        <v>61006.1</v>
      </c>
      <c r="I27" s="208">
        <f ca="1">ROUND((SUMIF('2024 Д'!$C:$O,ДОХОДЫ!A27,'2024 Д'!$M:$M))/1000,1)</f>
        <v>47983.5</v>
      </c>
      <c r="J27" s="208">
        <f t="shared" ca="1" si="12"/>
        <v>13022.6</v>
      </c>
      <c r="K27" s="208">
        <f ca="1">ROUND((SUMIF('2024 Д'!$C:$O,ДОХОДЫ!A27,'2024 Д'!$N:$N))/1000,1)</f>
        <v>11836.1</v>
      </c>
      <c r="L27" s="209">
        <f ca="1">ROUND((SUMIF('2024 Д'!$C:$O,ДОХОДЫ!A27,'2024 Д'!$O:$O))/1000,1)</f>
        <v>1186.5</v>
      </c>
      <c r="M27" s="210">
        <f t="shared" ca="1" si="14"/>
        <v>67220.399999999994</v>
      </c>
      <c r="N27" s="210">
        <f ca="1">ROUND((SUMIF('2023 Д'!$C:$O,ДОХОДЫ!A27,'2023 Д'!$M:$M))/1000,1)</f>
        <v>60208.6</v>
      </c>
      <c r="O27" s="210">
        <f t="shared" ca="1" si="15"/>
        <v>7011.8</v>
      </c>
      <c r="P27" s="210">
        <f ca="1">ROUND((SUMIF('2023 Д'!$C:$O,ДОХОДЫ!A27,'2023 Д'!$N:$N))/1000,1)</f>
        <v>7005</v>
      </c>
      <c r="Q27" s="211">
        <f ca="1">ROUND((SUMIF('2023 Д'!$C:$O,ДОХОДЫ!A27,'2023 Д'!$O:$O))/1000,1)</f>
        <v>6.8</v>
      </c>
    </row>
    <row r="28" spans="1:18" x14ac:dyDescent="0.25">
      <c r="A28" s="195" t="s">
        <v>239</v>
      </c>
      <c r="B28" s="205" t="s">
        <v>503</v>
      </c>
      <c r="C28" s="206">
        <f t="shared" ca="1" si="9"/>
        <v>12165.113499999999</v>
      </c>
      <c r="D28" s="207">
        <f ca="1">ROUND((SUMIF('2024 Д'!$C:$I,ДОХОДЫ!A28,'2024 Д'!$G:$G))/1000,1)</f>
        <v>10525.9</v>
      </c>
      <c r="E28" s="207">
        <f t="shared" ca="1" si="5"/>
        <v>1639.2135000000001</v>
      </c>
      <c r="F28" s="207">
        <f ca="1">ROUND((SUMIF('2024 Д'!$C:$I,ДОХОДЫ!A28,'2024 Д'!$H:$H))/1000,1)</f>
        <v>200</v>
      </c>
      <c r="G28" s="207">
        <f ca="1">(SUMIF('2024 Д'!$C:$I,ДОХОДЫ!A28,'2024 Д'!$I:$I))/1000</f>
        <v>1439.2135000000001</v>
      </c>
      <c r="H28" s="208">
        <f t="shared" ca="1" si="11"/>
        <v>18559.5</v>
      </c>
      <c r="I28" s="208">
        <f ca="1">ROUND((SUMIF('2024 Д'!$C:$O,ДОХОДЫ!A28,'2024 Д'!$M:$M))/1000,1)</f>
        <v>16761.099999999999</v>
      </c>
      <c r="J28" s="208">
        <f t="shared" ca="1" si="12"/>
        <v>1798.4</v>
      </c>
      <c r="K28" s="208">
        <f ca="1">ROUND((SUMIF('2024 Д'!$C:$O,ДОХОДЫ!A28,'2024 Д'!$N:$N))/1000,1)</f>
        <v>252.4</v>
      </c>
      <c r="L28" s="209">
        <f ca="1">ROUND((SUMIF('2024 Д'!$C:$O,ДОХОДЫ!A28,'2024 Д'!$O:$O))/1000,1)</f>
        <v>1546</v>
      </c>
      <c r="M28" s="210">
        <f t="shared" ca="1" si="14"/>
        <v>5583.2</v>
      </c>
      <c r="N28" s="210">
        <f ca="1">ROUND((SUMIF('2023 Д'!$C:$O,ДОХОДЫ!A28,'2023 Д'!$M:$M))/1000,1)</f>
        <v>2871.7</v>
      </c>
      <c r="O28" s="210">
        <f t="shared" ca="1" si="15"/>
        <v>2711.5</v>
      </c>
      <c r="P28" s="210">
        <f ca="1">ROUND((SUMIF('2023 Д'!$C:$O,ДОХОДЫ!A28,'2023 Д'!$N:$N))/1000,1)</f>
        <v>521.70000000000005</v>
      </c>
      <c r="Q28" s="211">
        <f ca="1">ROUND((SUMIF('2023 Д'!$C:$O,ДОХОДЫ!A28,'2023 Д'!$O:$O))/1000,1)</f>
        <v>2189.8000000000002</v>
      </c>
    </row>
    <row r="29" spans="1:18" x14ac:dyDescent="0.25">
      <c r="A29" s="195" t="s">
        <v>315</v>
      </c>
      <c r="B29" s="205" t="s">
        <v>504</v>
      </c>
      <c r="C29" s="206">
        <f t="shared" ca="1" si="9"/>
        <v>0</v>
      </c>
      <c r="D29" s="207">
        <f ca="1">ROUND((SUMIF('2024 Д'!$C:$I,ДОХОДЫ!A29,'2024 Д'!$G:$G))/1000,1)</f>
        <v>0</v>
      </c>
      <c r="E29" s="207">
        <f t="shared" ca="1" si="5"/>
        <v>0</v>
      </c>
      <c r="F29" s="207">
        <f ca="1">ROUND((SUMIF('2024 Д'!$C:$I,ДОХОДЫ!A29,'2024 Д'!$H:$H))/1000,1)</f>
        <v>0</v>
      </c>
      <c r="G29" s="207">
        <f ca="1">(SUMIF('2024 Д'!$C:$I,ДОХОДЫ!A29,'2024 Д'!$I:$I))/1000</f>
        <v>0</v>
      </c>
      <c r="H29" s="208">
        <f t="shared" ca="1" si="11"/>
        <v>9.2999999999999972</v>
      </c>
      <c r="I29" s="208">
        <f ca="1">ROUND((SUMIF('2024 Д'!$C:$O,ДОХОДЫ!A29,'2024 Д'!$M:$M))/1000,1)</f>
        <v>15</v>
      </c>
      <c r="J29" s="208">
        <f t="shared" ca="1" si="12"/>
        <v>-5.7000000000000028</v>
      </c>
      <c r="K29" s="208">
        <f ca="1">ROUND((SUMIF('2024 Д'!$C:$O,ДОХОДЫ!A29,'2024 Д'!$N:$N))/1000,1)</f>
        <v>-83.3</v>
      </c>
      <c r="L29" s="209">
        <f ca="1">ROUND((SUMIF('2024 Д'!$C:$O,ДОХОДЫ!A29,'2024 Д'!$O:$O))/1000,1)</f>
        <v>77.599999999999994</v>
      </c>
      <c r="M29" s="210">
        <f t="shared" ca="1" si="14"/>
        <v>116.69999999999999</v>
      </c>
      <c r="N29" s="210">
        <f ca="1">ROUND((SUMIF('2023 Д'!$C:$O,ДОХОДЫ!A29,'2023 Д'!$M:$M))/1000,1)</f>
        <v>-2.5</v>
      </c>
      <c r="O29" s="210">
        <f t="shared" ca="1" si="15"/>
        <v>119.19999999999999</v>
      </c>
      <c r="P29" s="210">
        <f ca="1">ROUND((SUMIF('2023 Д'!$C:$O,ДОХОДЫ!A29,'2023 Д'!$N:$N))/1000,1)</f>
        <v>83.3</v>
      </c>
      <c r="Q29" s="211">
        <f ca="1">ROUND((SUMIF('2023 Д'!$C:$O,ДОХОДЫ!A29,'2023 Д'!$O:$O))/1000,1)</f>
        <v>35.9</v>
      </c>
    </row>
    <row r="30" spans="1:18" s="15" customFormat="1" x14ac:dyDescent="0.25">
      <c r="A30" s="212" t="s">
        <v>323</v>
      </c>
      <c r="B30" s="201" t="s">
        <v>505</v>
      </c>
      <c r="C30" s="202">
        <f t="shared" ca="1" si="9"/>
        <v>2839080.4544600002</v>
      </c>
      <c r="D30" s="203">
        <f ca="1">D31+D36+D37+D38+D39+D40</f>
        <v>2494192.5</v>
      </c>
      <c r="E30" s="203">
        <f t="shared" ca="1" si="5"/>
        <v>344887.95446000004</v>
      </c>
      <c r="F30" s="203">
        <f t="shared" ref="F30:G30" ca="1" si="23">F31+F36+F37+F38+F39+F40</f>
        <v>154167.20000000001</v>
      </c>
      <c r="G30" s="203">
        <f t="shared" ca="1" si="23"/>
        <v>190720.75446</v>
      </c>
      <c r="H30" s="203">
        <f t="shared" ca="1" si="11"/>
        <v>2865341.0999999996</v>
      </c>
      <c r="I30" s="203">
        <f ca="1">I31+I37+I38+I39+I40</f>
        <v>2529208.0999999996</v>
      </c>
      <c r="J30" s="203">
        <f t="shared" ca="1" si="12"/>
        <v>336133</v>
      </c>
      <c r="K30" s="203">
        <f t="shared" ref="K30:L30" ca="1" si="24">K31+K37+K38+K39+K40</f>
        <v>154166.9</v>
      </c>
      <c r="L30" s="204">
        <f t="shared" ca="1" si="24"/>
        <v>181966.1</v>
      </c>
      <c r="M30" s="203">
        <f t="shared" ca="1" si="14"/>
        <v>2321931.7000000002</v>
      </c>
      <c r="N30" s="203">
        <f ca="1">N31+N36+N37+N38+N39+N40</f>
        <v>2031585.1</v>
      </c>
      <c r="O30" s="203">
        <f t="shared" ca="1" si="15"/>
        <v>290346.59999999998</v>
      </c>
      <c r="P30" s="203">
        <f t="shared" ref="P30:Q30" ca="1" si="25">P31+P36+P37+P38+P39+P40</f>
        <v>183279.4</v>
      </c>
      <c r="Q30" s="203">
        <f t="shared" ca="1" si="25"/>
        <v>107067.2</v>
      </c>
      <c r="R30" s="213"/>
    </row>
    <row r="31" spans="1:18" s="15" customFormat="1" ht="33.75" x14ac:dyDescent="0.25">
      <c r="A31" s="212" t="s">
        <v>325</v>
      </c>
      <c r="B31" s="201" t="s">
        <v>506</v>
      </c>
      <c r="C31" s="202">
        <f t="shared" ca="1" si="9"/>
        <v>2837811.5944600003</v>
      </c>
      <c r="D31" s="203">
        <f ca="1">D32+D33+D34+D35</f>
        <v>2484257.7000000002</v>
      </c>
      <c r="E31" s="203">
        <f t="shared" ca="1" si="5"/>
        <v>353553.89445999998</v>
      </c>
      <c r="F31" s="203">
        <f t="shared" ref="F31:G31" ca="1" si="26">F32+F33+F34+F35</f>
        <v>164837.6</v>
      </c>
      <c r="G31" s="203">
        <f t="shared" ca="1" si="26"/>
        <v>188716.29446</v>
      </c>
      <c r="H31" s="203">
        <f t="shared" ca="1" si="11"/>
        <v>2864205.6999999997</v>
      </c>
      <c r="I31" s="203">
        <f ca="1">I32+I33+I34+I35</f>
        <v>2518850.1999999997</v>
      </c>
      <c r="J31" s="203">
        <f t="shared" ca="1" si="12"/>
        <v>345355.5</v>
      </c>
      <c r="K31" s="203">
        <f t="shared" ref="K31:L31" ca="1" si="27">K32+K33+K34+K35</f>
        <v>164837.29999999999</v>
      </c>
      <c r="L31" s="204">
        <f t="shared" ca="1" si="27"/>
        <v>180518.2</v>
      </c>
      <c r="M31" s="203">
        <f t="shared" ca="1" si="14"/>
        <v>2316851.2999999998</v>
      </c>
      <c r="N31" s="203">
        <f ca="1">N32+N33+N34+N35</f>
        <v>2026804.4</v>
      </c>
      <c r="O31" s="203">
        <f t="shared" ca="1" si="15"/>
        <v>290046.90000000002</v>
      </c>
      <c r="P31" s="203">
        <f t="shared" ref="P31:Q31" ca="1" si="28">P32+P33+P34+P35</f>
        <v>183279.4</v>
      </c>
      <c r="Q31" s="203">
        <f t="shared" ca="1" si="28"/>
        <v>106767.5</v>
      </c>
      <c r="R31" s="213"/>
    </row>
    <row r="32" spans="1:18" ht="22.5" x14ac:dyDescent="0.25">
      <c r="A32" s="195" t="s">
        <v>327</v>
      </c>
      <c r="B32" s="205" t="s">
        <v>507</v>
      </c>
      <c r="C32" s="206">
        <f t="shared" ca="1" si="9"/>
        <v>362551.4</v>
      </c>
      <c r="D32" s="207">
        <f ca="1">ROUND((SUMIF('2024 Д'!$C:$I,ДОХОДЫ!A32,'2024 Д'!$G:$G))/1000,1)</f>
        <v>258395.1</v>
      </c>
      <c r="E32" s="207">
        <f t="shared" ca="1" si="5"/>
        <v>104156.3</v>
      </c>
      <c r="F32" s="207">
        <f ca="1">ROUND((SUMIF('2024 Д'!$C:$I,ДОХОДЫ!A32,'2024 Д'!$H:$H))/1000,1)</f>
        <v>41308.5</v>
      </c>
      <c r="G32" s="207">
        <f ca="1">(SUMIF('2024 Д'!$C:$I,ДОХОДЫ!A32,'2024 Д'!$I:$I))/1000</f>
        <v>62847.8</v>
      </c>
      <c r="H32" s="208">
        <f t="shared" ref="H32" ca="1" si="29">I32+J32</f>
        <v>373286.8</v>
      </c>
      <c r="I32" s="208">
        <f ca="1">ROUND((SUMIF('2024 Д'!$C:$O,ДОХОДЫ!A32,'2024 Д'!$M:$M))/1000,1)</f>
        <v>269130.5</v>
      </c>
      <c r="J32" s="208">
        <f t="shared" ref="J32" ca="1" si="30">K32+L32</f>
        <v>104156.3</v>
      </c>
      <c r="K32" s="208">
        <f ca="1">ROUND((SUMIF('2024 Д'!$C:$O,ДОХОДЫ!A32,'2024 Д'!$N:$N))/1000,1)</f>
        <v>41308.5</v>
      </c>
      <c r="L32" s="209">
        <f ca="1">ROUND((SUMIF('2024 Д'!$C:$O,ДОХОДЫ!A32,'2024 Д'!$O:$O))/1000,1)</f>
        <v>62847.8</v>
      </c>
      <c r="M32" s="210">
        <f t="shared" ca="1" si="14"/>
        <v>326700.79999999999</v>
      </c>
      <c r="N32" s="210">
        <f ca="1">ROUND((SUMIF('2023 Д'!$C:$O,ДОХОДЫ!A32,'2023 Д'!$M:$M))/1000,1)</f>
        <v>234618.5</v>
      </c>
      <c r="O32" s="210">
        <f t="shared" ca="1" si="15"/>
        <v>92082.3</v>
      </c>
      <c r="P32" s="210">
        <f ca="1">ROUND((SUMIF('2023 Д'!$C:$O,ДОХОДЫ!A32,'2023 Д'!$N:$N))/1000,1)</f>
        <v>41308.5</v>
      </c>
      <c r="Q32" s="211">
        <f ca="1">ROUND((SUMIF('2023 Д'!$C:$O,ДОХОДЫ!A32,'2023 Д'!$O:$O))/1000,1)</f>
        <v>50773.8</v>
      </c>
    </row>
    <row r="33" spans="1:18" ht="33.75" x14ac:dyDescent="0.25">
      <c r="A33" s="195" t="s">
        <v>341</v>
      </c>
      <c r="B33" s="205" t="s">
        <v>508</v>
      </c>
      <c r="C33" s="206">
        <f t="shared" ca="1" si="9"/>
        <v>732998.09445999993</v>
      </c>
      <c r="D33" s="207">
        <f ca="1">ROUND((SUMIF('2024 Д'!$C:$I,ДОХОДЫ!A33,'2024 Д'!$G:$G))/1000,1)</f>
        <v>545976.69999999995</v>
      </c>
      <c r="E33" s="207">
        <f t="shared" ca="1" si="5"/>
        <v>187021.39445999998</v>
      </c>
      <c r="F33" s="207">
        <f ca="1">ROUND((SUMIF('2024 Д'!$C:$I,ДОХОДЫ!A33,'2024 Д'!$H:$H))/1000,1)</f>
        <v>111276.1</v>
      </c>
      <c r="G33" s="207">
        <f ca="1">(SUMIF('2024 Д'!$C:$I,ДОХОДЫ!A33,'2024 Д'!$I:$I))/1000</f>
        <v>75745.29445999999</v>
      </c>
      <c r="H33" s="208">
        <f t="shared" ref="H33:H39" ca="1" si="31">I33+J33</f>
        <v>716711.89999999991</v>
      </c>
      <c r="I33" s="208">
        <f ca="1">ROUND((SUMIF('2024 Д'!$C:$O,ДОХОДЫ!A33,'2024 Д'!$M:$M))/1000,1)</f>
        <v>537789.1</v>
      </c>
      <c r="J33" s="208">
        <f t="shared" ref="J33:J39" ca="1" si="32">K33+L33</f>
        <v>178922.8</v>
      </c>
      <c r="K33" s="208">
        <f ca="1">ROUND((SUMIF('2024 Д'!$C:$O,ДОХОДЫ!A33,'2024 Д'!$N:$N))/1000,1)</f>
        <v>111275.9</v>
      </c>
      <c r="L33" s="209">
        <f ca="1">ROUND((SUMIF('2024 Д'!$C:$O,ДОХОДЫ!A33,'2024 Д'!$O:$O))/1000,1)</f>
        <v>67646.899999999994</v>
      </c>
      <c r="M33" s="210">
        <f t="shared" ca="1" si="14"/>
        <v>612488.6</v>
      </c>
      <c r="N33" s="210">
        <f ca="1">ROUND((SUMIF('2023 Д'!$C:$O,ДОХОДЫ!A33,'2023 Д'!$M:$M))/1000,1)</f>
        <v>460094.7</v>
      </c>
      <c r="O33" s="210">
        <f t="shared" ca="1" si="15"/>
        <v>152393.9</v>
      </c>
      <c r="P33" s="210">
        <f ca="1">ROUND((SUMIF('2023 Д'!$C:$O,ДОХОДЫ!A33,'2023 Д'!$N:$N))/1000,1)</f>
        <v>131418.4</v>
      </c>
      <c r="Q33" s="211">
        <f ca="1">ROUND((SUMIF('2023 Д'!$C:$O,ДОХОДЫ!A33,'2023 Д'!$O:$O))/1000,1)</f>
        <v>20975.5</v>
      </c>
    </row>
    <row r="34" spans="1:18" ht="22.5" x14ac:dyDescent="0.25">
      <c r="A34" s="195" t="s">
        <v>383</v>
      </c>
      <c r="B34" s="205" t="s">
        <v>509</v>
      </c>
      <c r="C34" s="206">
        <f t="shared" ca="1" si="9"/>
        <v>1661189.4</v>
      </c>
      <c r="D34" s="207">
        <f ca="1">ROUND((SUMIF('2024 Д'!$C:$I,ДОХОДЫ!A34,'2024 Д'!$G:$G))/1000,1)</f>
        <v>1655318.7</v>
      </c>
      <c r="E34" s="207">
        <f t="shared" ca="1" si="5"/>
        <v>5870.7000000000007</v>
      </c>
      <c r="F34" s="207">
        <f ca="1">ROUND((SUMIF('2024 Д'!$C:$I,ДОХОДЫ!A34,'2024 Д'!$H:$H))/1000,1)</f>
        <v>2498.3000000000002</v>
      </c>
      <c r="G34" s="207">
        <f ca="1">(SUMIF('2024 Д'!$C:$I,ДОХОДЫ!A34,'2024 Д'!$I:$I))/1000</f>
        <v>3372.4</v>
      </c>
      <c r="H34" s="208">
        <f t="shared" ca="1" si="31"/>
        <v>1693258.5</v>
      </c>
      <c r="I34" s="208">
        <f ca="1">ROUND((SUMIF('2024 Д'!$C:$O,ДОХОДЫ!A34,'2024 Д'!$M:$M))/1000,1)</f>
        <v>1687387.8</v>
      </c>
      <c r="J34" s="208">
        <f t="shared" ca="1" si="32"/>
        <v>5870.7000000000007</v>
      </c>
      <c r="K34" s="208">
        <f ca="1">ROUND((SUMIF('2024 Д'!$C:$O,ДОХОДЫ!A34,'2024 Д'!$N:$N))/1000,1)</f>
        <v>2498.3000000000002</v>
      </c>
      <c r="L34" s="209">
        <f ca="1">ROUND((SUMIF('2024 Д'!$C:$O,ДОХОДЫ!A34,'2024 Д'!$O:$O))/1000,1)</f>
        <v>3372.4</v>
      </c>
      <c r="M34" s="210">
        <f t="shared" ca="1" si="14"/>
        <v>1315410.7</v>
      </c>
      <c r="N34" s="210">
        <f ca="1">ROUND((SUMIF('2023 Д'!$C:$O,ДОХОДЫ!A34,'2023 Д'!$M:$M))/1000,1)</f>
        <v>1310500.2</v>
      </c>
      <c r="O34" s="210">
        <f t="shared" ca="1" si="15"/>
        <v>4910.5</v>
      </c>
      <c r="P34" s="210">
        <f ca="1">ROUND((SUMIF('2023 Д'!$C:$O,ДОХОДЫ!A34,'2023 Д'!$N:$N))/1000,1)</f>
        <v>2088.5</v>
      </c>
      <c r="Q34" s="211">
        <f ca="1">ROUND((SUMIF('2023 Д'!$C:$O,ДОХОДЫ!A34,'2023 Д'!$O:$O))/1000,1)</f>
        <v>2822</v>
      </c>
    </row>
    <row r="35" spans="1:18" x14ac:dyDescent="0.25">
      <c r="A35" s="195" t="s">
        <v>423</v>
      </c>
      <c r="B35" s="205" t="s">
        <v>422</v>
      </c>
      <c r="C35" s="206">
        <f t="shared" ca="1" si="9"/>
        <v>81072.7</v>
      </c>
      <c r="D35" s="207">
        <f ca="1">ROUND((SUMIF('2024 Д'!$C:$I,ДОХОДЫ!A35,'2024 Д'!$G:$G))/1000,1)</f>
        <v>24567.200000000001</v>
      </c>
      <c r="E35" s="207">
        <f t="shared" ca="1" si="5"/>
        <v>56505.5</v>
      </c>
      <c r="F35" s="207">
        <f ca="1">ROUND((SUMIF('2024 Д'!$C:$I,ДОХОДЫ!A35,'2024 Д'!$H:$H))/1000,1)</f>
        <v>9754.7000000000007</v>
      </c>
      <c r="G35" s="207">
        <f ca="1">(SUMIF('2024 Д'!$C:$I,ДОХОДЫ!A35,'2024 Д'!$I:$I))/1000</f>
        <v>46750.8</v>
      </c>
      <c r="H35" s="208">
        <f t="shared" ca="1" si="31"/>
        <v>80948.5</v>
      </c>
      <c r="I35" s="208">
        <f ca="1">ROUND((SUMIF('2024 Д'!$C:$O,ДОХОДЫ!A35,'2024 Д'!$M:$M))/1000,1)</f>
        <v>24542.799999999999</v>
      </c>
      <c r="J35" s="208">
        <f t="shared" ca="1" si="32"/>
        <v>56405.7</v>
      </c>
      <c r="K35" s="208">
        <f ca="1">ROUND((SUMIF('2024 Д'!$C:$O,ДОХОДЫ!A35,'2024 Д'!$N:$N))/1000,1)</f>
        <v>9754.6</v>
      </c>
      <c r="L35" s="209">
        <f ca="1">ROUND((SUMIF('2024 Д'!$C:$O,ДОХОДЫ!A35,'2024 Д'!$O:$O))/1000,1)</f>
        <v>46651.1</v>
      </c>
      <c r="M35" s="210">
        <f t="shared" ca="1" si="14"/>
        <v>62251.199999999997</v>
      </c>
      <c r="N35" s="210">
        <f ca="1">ROUND((SUMIF('2023 Д'!$C:$O,ДОХОДЫ!A35,'2023 Д'!$M:$M))/1000,1)</f>
        <v>21591</v>
      </c>
      <c r="O35" s="210">
        <f t="shared" ca="1" si="15"/>
        <v>40660.199999999997</v>
      </c>
      <c r="P35" s="210">
        <f ca="1">ROUND((SUMIF('2023 Д'!$C:$O,ДОХОДЫ!A35,'2023 Д'!$N:$N))/1000,1)</f>
        <v>8464</v>
      </c>
      <c r="Q35" s="211">
        <f ca="1">ROUND((SUMIF('2023 Д'!$C:$O,ДОХОДЫ!A35,'2023 Д'!$O:$O))/1000,1)</f>
        <v>32196.2</v>
      </c>
    </row>
    <row r="36" spans="1:18" s="12" customFormat="1" ht="22.5" x14ac:dyDescent="0.25">
      <c r="A36" s="195" t="s">
        <v>1248</v>
      </c>
      <c r="B36" s="205" t="s">
        <v>1256</v>
      </c>
      <c r="C36" s="206">
        <f t="shared" ref="C36" ca="1" si="33">D36+E36</f>
        <v>0</v>
      </c>
      <c r="D36" s="207">
        <f ca="1">ROUND((SUMIF('2024 Д'!$C:$I,ДОХОДЫ!A36,'2024 Д'!$G:$G))/1000,1)</f>
        <v>0</v>
      </c>
      <c r="E36" s="207">
        <f t="shared" ref="E36" ca="1" si="34">F36+G36</f>
        <v>0</v>
      </c>
      <c r="F36" s="207">
        <f ca="1">ROUND((SUMIF('2024 Д'!$C:$I,ДОХОДЫ!A36,'2024 Д'!$H:$H))/1000,1)</f>
        <v>0</v>
      </c>
      <c r="G36" s="207">
        <f ca="1">(SUMIF('2024 Д'!$C:$I,ДОХОДЫ!A36,'2024 Д'!$I:$I))/1000</f>
        <v>0</v>
      </c>
      <c r="H36" s="208">
        <f t="shared" ref="H36" ca="1" si="35">I36+J36</f>
        <v>0</v>
      </c>
      <c r="I36" s="208">
        <f ca="1">ROUND((SUMIF('2024 Д'!$C:$O,ДОХОДЫ!A36,'2024 Д'!$M:$M))/1000,1)</f>
        <v>0</v>
      </c>
      <c r="J36" s="208">
        <f t="shared" ref="J36" ca="1" si="36">K36+L36</f>
        <v>0</v>
      </c>
      <c r="K36" s="208">
        <f ca="1">ROUND((SUMIF('2024 Д'!$C:$O,ДОХОДЫ!A36,'2024 Д'!$N:$N))/1000,1)</f>
        <v>0</v>
      </c>
      <c r="L36" s="209">
        <f ca="1">ROUND((SUMIF('2024 Д'!$C:$O,ДОХОДЫ!A36,'2024 Д'!$O:$O))/1000,1)</f>
        <v>0</v>
      </c>
      <c r="M36" s="210">
        <f t="shared" ref="M36" ca="1" si="37">N36+O36</f>
        <v>-8.3000000000000007</v>
      </c>
      <c r="N36" s="210">
        <f ca="1">ROUND((SUMIF('2023 Д'!$C:$O,ДОХОДЫ!A36,'2023 Д'!$M:$M))/1000,1)</f>
        <v>0</v>
      </c>
      <c r="O36" s="210">
        <f t="shared" ref="O36" ca="1" si="38">P36+Q36</f>
        <v>-8.3000000000000007</v>
      </c>
      <c r="P36" s="210">
        <f ca="1">ROUND((SUMIF('2023 Д'!$C:$O,ДОХОДЫ!A36,'2023 Д'!$N:$N))/1000,1)</f>
        <v>0</v>
      </c>
      <c r="Q36" s="211">
        <f ca="1">ROUND((SUMIF('2023 Д'!$C:$O,ДОХОДЫ!A36,'2023 Д'!$O:$O))/1000,1)</f>
        <v>-8.3000000000000007</v>
      </c>
      <c r="R36" s="200"/>
    </row>
    <row r="37" spans="1:18" x14ac:dyDescent="0.25">
      <c r="A37" s="195" t="s">
        <v>429</v>
      </c>
      <c r="B37" s="205" t="s">
        <v>510</v>
      </c>
      <c r="C37" s="206">
        <f t="shared" ca="1" si="9"/>
        <v>2004.46</v>
      </c>
      <c r="D37" s="207">
        <f ca="1">ROUND((SUMIF('2024 Д'!$C:$I,ДОХОДЫ!A37,'2024 Д'!$G:$G))/1000,1)</f>
        <v>0</v>
      </c>
      <c r="E37" s="207">
        <f t="shared" ca="1" si="5"/>
        <v>2004.46</v>
      </c>
      <c r="F37" s="207">
        <f ca="1">ROUND((SUMIF('2024 Д'!$C:$I,ДОХОДЫ!A37,'2024 Д'!$H:$H))/1000,1)</f>
        <v>0</v>
      </c>
      <c r="G37" s="207">
        <f ca="1">(SUMIF('2024 Д'!$C:$I,ДОХОДЫ!A37,'2024 Д'!$I:$I))/1000</f>
        <v>2004.46</v>
      </c>
      <c r="H37" s="208">
        <f t="shared" ca="1" si="31"/>
        <v>2173.1</v>
      </c>
      <c r="I37" s="208">
        <f ca="1">ROUND((SUMIF('2024 Д'!$C:$O,ДОХОДЫ!A37,'2024 Д'!$M:$M))/1000,1)</f>
        <v>726.6</v>
      </c>
      <c r="J37" s="208">
        <f t="shared" ca="1" si="32"/>
        <v>1446.5</v>
      </c>
      <c r="K37" s="208">
        <f ca="1">ROUND((SUMIF('2024 Д'!$C:$O,ДОХОДЫ!A37,'2024 Д'!$N:$N))/1000,1)</f>
        <v>0</v>
      </c>
      <c r="L37" s="209">
        <f ca="1">ROUND((SUMIF('2024 Д'!$C:$O,ДОХОДЫ!A37,'2024 Д'!$O:$O))/1000,1)</f>
        <v>1446.5</v>
      </c>
      <c r="M37" s="210">
        <f t="shared" ca="1" si="14"/>
        <v>308</v>
      </c>
      <c r="N37" s="210">
        <f ca="1">ROUND((SUMIF('2023 Д'!$C:$O,ДОХОДЫ!A37,'2023 Д'!$M:$M))/1000,1)</f>
        <v>0</v>
      </c>
      <c r="O37" s="210">
        <f t="shared" ca="1" si="15"/>
        <v>308</v>
      </c>
      <c r="P37" s="210">
        <f ca="1">ROUND((SUMIF('2023 Д'!$C:$O,ДОХОДЫ!A37,'2023 Д'!$N:$N))/1000,1)</f>
        <v>0</v>
      </c>
      <c r="Q37" s="211">
        <f ca="1">ROUND((SUMIF('2023 Д'!$C:$O,ДОХОДЫ!A37,'2023 Д'!$O:$O))/1000,1)</f>
        <v>308</v>
      </c>
    </row>
    <row r="38" spans="1:18" ht="56.25" x14ac:dyDescent="0.25">
      <c r="A38" s="195" t="s">
        <v>434</v>
      </c>
      <c r="B38" s="205" t="s">
        <v>511</v>
      </c>
      <c r="C38" s="206">
        <f t="shared" ca="1" si="9"/>
        <v>27701.4</v>
      </c>
      <c r="D38" s="207">
        <f ca="1">ROUND((SUMIF('2024 Д'!$C:$I,ДОХОДЫ!A38,'2024 Д'!$G:$G))/1000,1)</f>
        <v>27701.4</v>
      </c>
      <c r="E38" s="207">
        <f t="shared" ca="1" si="5"/>
        <v>0</v>
      </c>
      <c r="F38" s="207">
        <f ca="1">ROUND((SUMIF('2024 Д'!$C:$I,ДОХОДЫ!A38,'2024 Д'!$H:$H))/1000,1)</f>
        <v>0</v>
      </c>
      <c r="G38" s="207">
        <f ca="1">(SUMIF('2024 Д'!$C:$I,ДОХОДЫ!A38,'2024 Д'!$I:$I))/1000</f>
        <v>0</v>
      </c>
      <c r="H38" s="208">
        <f t="shared" ca="1" si="31"/>
        <v>27718.300000000003</v>
      </c>
      <c r="I38" s="208">
        <f ca="1">ROUND((SUMIF('2024 Д'!$C:$O,ДОХОДЫ!A38,'2024 Д'!$M:$M))/1000,1)</f>
        <v>27716.9</v>
      </c>
      <c r="J38" s="208">
        <f t="shared" ca="1" si="32"/>
        <v>1.4</v>
      </c>
      <c r="K38" s="208">
        <f ca="1">ROUND((SUMIF('2024 Д'!$C:$O,ДОХОДЫ!A38,'2024 Д'!$N:$N))/1000,1)</f>
        <v>0</v>
      </c>
      <c r="L38" s="209">
        <f ca="1">ROUND((SUMIF('2024 Д'!$C:$O,ДОХОДЫ!A38,'2024 Д'!$O:$O))/1000,1)</f>
        <v>1.4</v>
      </c>
      <c r="M38" s="210">
        <f t="shared" ca="1" si="14"/>
        <v>18253.599999999999</v>
      </c>
      <c r="N38" s="210">
        <f ca="1">ROUND((SUMIF('2023 Д'!$C:$O,ДОХОДЫ!A38,'2023 Д'!$M:$M))/1000,1)</f>
        <v>18253.599999999999</v>
      </c>
      <c r="O38" s="210">
        <f t="shared" ca="1" si="15"/>
        <v>0</v>
      </c>
      <c r="P38" s="210">
        <f ca="1">ROUND((SUMIF('2023 Д'!$C:$O,ДОХОДЫ!A38,'2023 Д'!$N:$N))/1000,1)</f>
        <v>0</v>
      </c>
      <c r="Q38" s="211">
        <f ca="1">ROUND((SUMIF('2023 Д'!$C:$O,ДОХОДЫ!A38,'2023 Д'!$O:$O))/1000,1)</f>
        <v>0</v>
      </c>
    </row>
    <row r="39" spans="1:18" ht="33.75" x14ac:dyDescent="0.25">
      <c r="A39" s="195" t="s">
        <v>446</v>
      </c>
      <c r="B39" s="205" t="s">
        <v>512</v>
      </c>
      <c r="C39" s="206">
        <f t="shared" ca="1" si="9"/>
        <v>-28437</v>
      </c>
      <c r="D39" s="207">
        <f ca="1">ROUND((SUMIF('2024 Д'!$C:$I,ДОХОДЫ!A39,'2024 Д'!$G:$G))/1000,1)</f>
        <v>-17766.599999999999</v>
      </c>
      <c r="E39" s="207">
        <f t="shared" ca="1" si="5"/>
        <v>-10670.4</v>
      </c>
      <c r="F39" s="207">
        <f ca="1">ROUND((SUMIF('2024 Д'!$C:$I,ДОХОДЫ!A39,'2024 Д'!$H:$H))/1000,1)</f>
        <v>-10670.4</v>
      </c>
      <c r="G39" s="207">
        <f ca="1">(SUMIF('2024 Д'!$C:$I,ДОХОДЫ!A39,'2024 Д'!$I:$I))/1000</f>
        <v>0</v>
      </c>
      <c r="H39" s="208">
        <f t="shared" ca="1" si="31"/>
        <v>-28756</v>
      </c>
      <c r="I39" s="208">
        <f ca="1">ROUND((SUMIF('2024 Д'!$C:$O,ДОХОДЫ!A39,'2024 Д'!$M:$M))/1000,1)</f>
        <v>-18085.599999999999</v>
      </c>
      <c r="J39" s="208">
        <f t="shared" ca="1" si="32"/>
        <v>-10670.4</v>
      </c>
      <c r="K39" s="208">
        <f ca="1">ROUND((SUMIF('2024 Д'!$C:$O,ДОХОДЫ!A39,'2024 Д'!$N:$N))/1000,1)</f>
        <v>-10670.4</v>
      </c>
      <c r="L39" s="209">
        <f ca="1">ROUND((SUMIF('2024 Д'!$C:$O,ДОХОДЫ!A39,'2024 Д'!$O:$O))/1000,1)</f>
        <v>0</v>
      </c>
      <c r="M39" s="210">
        <f t="shared" ca="1" si="14"/>
        <v>-13472.9</v>
      </c>
      <c r="N39" s="210">
        <f ca="1">ROUND((SUMIF('2023 Д'!$C:$O,ДОХОДЫ!A39,'2023 Д'!$M:$M))/1000,1)</f>
        <v>-13472.9</v>
      </c>
      <c r="O39" s="210">
        <f t="shared" ca="1" si="15"/>
        <v>0</v>
      </c>
      <c r="P39" s="210">
        <f ca="1">ROUND((SUMIF('2023 Д'!$C:$O,ДОХОДЫ!A39,'2023 Д'!$N:$N))/1000,1)</f>
        <v>0</v>
      </c>
      <c r="Q39" s="211">
        <f ca="1">ROUND((SUMIF('2023 Д'!$C:$O,ДОХОДЫ!A39,'2023 Д'!$O:$O))/1000,1)</f>
        <v>0</v>
      </c>
    </row>
    <row r="40" spans="1:18" ht="34.5" thickBot="1" x14ac:dyDescent="0.3">
      <c r="A40" s="195" t="s">
        <v>485</v>
      </c>
      <c r="B40" s="214" t="s">
        <v>1013</v>
      </c>
      <c r="C40" s="215">
        <f t="shared" ref="C40" ca="1" si="39">D40+E40</f>
        <v>0</v>
      </c>
      <c r="D40" s="216">
        <f ca="1">ROUND((SUMIF('2024 Д'!$C:$I,ДОХОДЫ!A40,'2024 Д'!$G:$G))/1000,1)</f>
        <v>0</v>
      </c>
      <c r="E40" s="216">
        <f t="shared" ref="E40" ca="1" si="40">F40+G40</f>
        <v>0</v>
      </c>
      <c r="F40" s="216">
        <f ca="1">ROUND((SUMIF('2024 Д'!$C:$I,ДОХОДЫ!A40,'2024 Д'!$H:$H))/1000,1)</f>
        <v>0</v>
      </c>
      <c r="G40" s="216">
        <f ca="1">(SUMIF('2024 Д'!$C:$I,ДОХОДЫ!A40,'2024 Д'!$I:$I))/1000</f>
        <v>0</v>
      </c>
      <c r="H40" s="217">
        <f t="shared" ref="H40" ca="1" si="41">I40+J40</f>
        <v>0</v>
      </c>
      <c r="I40" s="217">
        <f ca="1">ROUND((SUMIF('2024 Д'!$C:$O,ДОХОДЫ!A40,'2024 Д'!$M:$M))/1000,1)</f>
        <v>0</v>
      </c>
      <c r="J40" s="217">
        <f t="shared" ref="J40" ca="1" si="42">K40+L40</f>
        <v>0</v>
      </c>
      <c r="K40" s="217">
        <f ca="1">ROUND((SUMIF('2024 Д'!$C:$O,ДОХОДЫ!A40,'2024 Д'!$N:$N))/1000,1)</f>
        <v>0</v>
      </c>
      <c r="L40" s="218">
        <f ca="1">ROUND((SUMIF('2024 Д'!$C:$O,ДОХОДЫ!A40,'2024 Д'!$O:$O))/1000,1)</f>
        <v>0</v>
      </c>
      <c r="M40" s="219">
        <f t="shared" ref="M40" ca="1" si="43">N40+O40</f>
        <v>0</v>
      </c>
      <c r="N40" s="219">
        <f ca="1">ROUND((SUMIF('2023 Д'!$C:$O,ДОХОДЫ!A40,'2023 Д'!$M:$M))/1000,1)</f>
        <v>0</v>
      </c>
      <c r="O40" s="219">
        <f t="shared" ref="O40" ca="1" si="44">P40+Q40</f>
        <v>0</v>
      </c>
      <c r="P40" s="219">
        <f ca="1">ROUND((SUMIF('2023 Д'!$C:$O,ДОХОДЫ!A40,'2023 Д'!$N:$N))/1000,1)</f>
        <v>0</v>
      </c>
      <c r="Q40" s="220">
        <f ca="1">ROUND((SUMIF('2023 Д'!$C:$O,ДОХОДЫ!A40,'2023 Д'!$O:$O))/1000,1)</f>
        <v>0</v>
      </c>
    </row>
  </sheetData>
  <sheetProtection algorithmName="SHA-512" hashValue="nh/eZ8x1mwXBRtXS2rI+EZNPxkldqIFhuVPtD+7NT9UjA9B3gvtuYA8oalkDU5phoPf8fqZLxoE6+B6dlqZTYg==" saltValue="PDf18nA5eeg70234ZPxuhw==" spinCount="100000" sheet="1" objects="1" scenarios="1"/>
  <mergeCells count="1">
    <mergeCell ref="A2:A5"/>
  </mergeCells>
  <phoneticPr fontId="15" type="noConversion"/>
  <pageMargins left="0.7" right="0.7" top="0.75" bottom="0.75" header="0.3" footer="0.3"/>
  <pageSetup paperSize="9" scale="70" orientation="landscape" r:id="rId1"/>
  <rowBreaks count="1" manualBreakCount="1">
    <brk id="37" min="1" max="21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C97412-7F31-4135-A9E3-9C1E94C60175}">
  <dimension ref="A1:T208"/>
  <sheetViews>
    <sheetView topLeftCell="A7" zoomScale="80" zoomScaleNormal="80" workbookViewId="0">
      <selection activeCell="D16" sqref="D16:D21"/>
    </sheetView>
  </sheetViews>
  <sheetFormatPr defaultRowHeight="15" outlineLevelCol="1" x14ac:dyDescent="0.25"/>
  <cols>
    <col min="1" max="1" width="22.28515625" style="26" customWidth="1"/>
    <col min="2" max="2" width="44.85546875" style="92" customWidth="1"/>
    <col min="3" max="3" width="12.5703125" style="14" customWidth="1"/>
    <col min="4" max="7" width="12.5703125" style="14" customWidth="1" outlineLevel="1"/>
    <col min="8" max="8" width="12.5703125" style="14" customWidth="1"/>
    <col min="9" max="12" width="12.5703125" style="14" customWidth="1" outlineLevel="1"/>
    <col min="13" max="13" width="13.28515625" style="14" customWidth="1"/>
    <col min="14" max="17" width="13.28515625" style="14" customWidth="1" outlineLevel="1"/>
  </cols>
  <sheetData>
    <row r="1" spans="1:17" s="80" customFormat="1" ht="24" thickBot="1" x14ac:dyDescent="0.4">
      <c r="A1" s="99"/>
      <c r="B1" s="99"/>
      <c r="C1" s="99"/>
      <c r="D1" s="99"/>
      <c r="E1" s="99"/>
      <c r="F1" s="99"/>
      <c r="G1" s="99"/>
      <c r="H1" s="99"/>
      <c r="I1" s="99"/>
      <c r="J1" s="99"/>
      <c r="K1" s="101" t="s">
        <v>1107</v>
      </c>
      <c r="L1" s="99"/>
      <c r="M1" s="100"/>
      <c r="N1" s="100"/>
      <c r="O1" s="100"/>
      <c r="P1" s="100"/>
      <c r="Q1" s="100"/>
    </row>
    <row r="2" spans="1:17" s="34" customFormat="1" x14ac:dyDescent="0.25">
      <c r="A2" s="740" t="s">
        <v>1017</v>
      </c>
      <c r="B2" s="82" t="s">
        <v>1011</v>
      </c>
      <c r="C2" s="31">
        <f>('2024 Р'!D7+'2024 Р'!F7)/1000</f>
        <v>4483878.5185399996</v>
      </c>
      <c r="D2" s="32">
        <f>'2024 Р'!G7/1000</f>
        <v>3607479.26773</v>
      </c>
      <c r="E2" s="32">
        <f>F2+G2</f>
        <v>876399.25081</v>
      </c>
      <c r="F2" s="32">
        <f>'2024 Р'!H7/1000</f>
        <v>398638.71197</v>
      </c>
      <c r="G2" s="32">
        <f>'2024 Р'!I7/1000</f>
        <v>477760.53883999999</v>
      </c>
      <c r="H2" s="32">
        <f>('2024 Р'!J7+'2024 Р'!L7)/1000</f>
        <v>4239883.0354800001</v>
      </c>
      <c r="I2" s="32">
        <f>'2024 Р'!M7/1000</f>
        <v>3399237.9168000002</v>
      </c>
      <c r="J2" s="32">
        <f>K2+L2</f>
        <v>840645.11868000007</v>
      </c>
      <c r="K2" s="32">
        <f>'2024 Р'!N7/1000</f>
        <v>391421.66719000001</v>
      </c>
      <c r="L2" s="33">
        <f>'2024 Р'!O7/1000</f>
        <v>449223.45149000001</v>
      </c>
      <c r="M2" s="32">
        <f>('2023 Р'!J7+'2023 Р'!L7)/1000</f>
        <v>3440284.6456399998</v>
      </c>
      <c r="N2" s="32">
        <f>'2023 Р'!M7/1000</f>
        <v>2737790.8736700001</v>
      </c>
      <c r="O2" s="32">
        <f>P2+Q2</f>
        <v>702493.77197</v>
      </c>
      <c r="P2" s="32">
        <f>'2023 Р'!N7/1000</f>
        <v>371336.11718</v>
      </c>
      <c r="Q2" s="33">
        <f>'2023 Р'!O7/1000</f>
        <v>331157.65479</v>
      </c>
    </row>
    <row r="3" spans="1:17" s="34" customFormat="1" ht="15.75" thickBot="1" x14ac:dyDescent="0.3">
      <c r="A3" s="741"/>
      <c r="B3" s="83" t="s">
        <v>1012</v>
      </c>
      <c r="C3" s="35">
        <f t="shared" ref="C3:Q3" ca="1" si="0">C2-C8</f>
        <v>0.3185400003567338</v>
      </c>
      <c r="D3" s="36">
        <f t="shared" ca="1" si="0"/>
        <v>6.7730000242590904E-2</v>
      </c>
      <c r="E3" s="36">
        <f t="shared" ca="1" si="0"/>
        <v>0.25080999999772757</v>
      </c>
      <c r="F3" s="36">
        <f t="shared" ca="1" si="0"/>
        <v>0.11196999996900558</v>
      </c>
      <c r="G3" s="36">
        <f t="shared" ca="1" si="0"/>
        <v>0.13884000002872199</v>
      </c>
      <c r="H3" s="36">
        <f t="shared" ca="1" si="0"/>
        <v>-0.16452000010758638</v>
      </c>
      <c r="I3" s="36">
        <f t="shared" ca="1" si="0"/>
        <v>-8.320000022649765E-2</v>
      </c>
      <c r="J3" s="36">
        <f t="shared" ca="1" si="0"/>
        <v>-8.1319999881088734E-2</v>
      </c>
      <c r="K3" s="36">
        <f t="shared" ca="1" si="0"/>
        <v>-0.13280999998096377</v>
      </c>
      <c r="L3" s="37">
        <f t="shared" ca="1" si="0"/>
        <v>5.1490000099875033E-2</v>
      </c>
      <c r="M3" s="36">
        <f t="shared" ca="1" si="0"/>
        <v>-0.15436000050976872</v>
      </c>
      <c r="N3" s="36">
        <f t="shared" ca="1" si="0"/>
        <v>7.3669999837875366E-2</v>
      </c>
      <c r="O3" s="36">
        <f t="shared" ca="1" si="0"/>
        <v>-0.22802999999839813</v>
      </c>
      <c r="P3" s="36">
        <f t="shared" ca="1" si="0"/>
        <v>-8.2819999952334911E-2</v>
      </c>
      <c r="Q3" s="37">
        <f t="shared" ca="1" si="0"/>
        <v>-0.14521000004606321</v>
      </c>
    </row>
    <row r="4" spans="1:17" s="34" customFormat="1" ht="15.75" thickBot="1" x14ac:dyDescent="0.3">
      <c r="A4" s="38"/>
      <c r="B4" s="84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  <c r="P4" s="39"/>
      <c r="Q4" s="39"/>
    </row>
    <row r="5" spans="1:17" s="48" customFormat="1" ht="27" thickBot="1" x14ac:dyDescent="0.45">
      <c r="A5" s="40"/>
      <c r="B5" s="85"/>
      <c r="C5" s="41"/>
      <c r="D5" s="42"/>
      <c r="E5" s="42"/>
      <c r="F5" s="42"/>
      <c r="G5" s="43" t="str">
        <f>ДОХОДЫ!G7</f>
        <v>2024 год</v>
      </c>
      <c r="H5" s="42"/>
      <c r="I5" s="42"/>
      <c r="J5" s="42"/>
      <c r="K5" s="42"/>
      <c r="L5" s="44"/>
      <c r="M5" s="45" t="str">
        <f>ДОХОДЫ!M7</f>
        <v>2023 год</v>
      </c>
      <c r="N5" s="46"/>
      <c r="O5" s="46"/>
      <c r="P5" s="46"/>
      <c r="Q5" s="47"/>
    </row>
    <row r="6" spans="1:17" s="56" customFormat="1" ht="14.25" x14ac:dyDescent="0.2">
      <c r="A6" s="49"/>
      <c r="B6" s="86" t="s">
        <v>493</v>
      </c>
      <c r="C6" s="142"/>
      <c r="D6" s="143"/>
      <c r="E6" s="143" t="s">
        <v>1015</v>
      </c>
      <c r="F6" s="143"/>
      <c r="G6" s="143"/>
      <c r="H6" s="50"/>
      <c r="I6" s="51"/>
      <c r="J6" s="111" t="s">
        <v>1016</v>
      </c>
      <c r="K6" s="51"/>
      <c r="L6" s="52"/>
      <c r="M6" s="53"/>
      <c r="N6" s="54"/>
      <c r="O6" s="54" t="s">
        <v>1016</v>
      </c>
      <c r="P6" s="54"/>
      <c r="Q6" s="55"/>
    </row>
    <row r="7" spans="1:17" s="56" customFormat="1" ht="26.25" thickBot="1" x14ac:dyDescent="0.25">
      <c r="A7" s="49"/>
      <c r="B7" s="87"/>
      <c r="C7" s="144" t="s">
        <v>495</v>
      </c>
      <c r="D7" s="145" t="s">
        <v>455</v>
      </c>
      <c r="E7" s="145" t="s">
        <v>492</v>
      </c>
      <c r="F7" s="145" t="s">
        <v>490</v>
      </c>
      <c r="G7" s="145" t="s">
        <v>491</v>
      </c>
      <c r="H7" s="29" t="s">
        <v>494</v>
      </c>
      <c r="I7" s="57" t="s">
        <v>455</v>
      </c>
      <c r="J7" s="57" t="s">
        <v>492</v>
      </c>
      <c r="K7" s="57" t="s">
        <v>490</v>
      </c>
      <c r="L7" s="58" t="s">
        <v>491</v>
      </c>
      <c r="M7" s="30" t="s">
        <v>494</v>
      </c>
      <c r="N7" s="59" t="s">
        <v>455</v>
      </c>
      <c r="O7" s="59" t="s">
        <v>492</v>
      </c>
      <c r="P7" s="59" t="s">
        <v>490</v>
      </c>
      <c r="Q7" s="60" t="s">
        <v>491</v>
      </c>
    </row>
    <row r="8" spans="1:17" s="66" customFormat="1" x14ac:dyDescent="0.25">
      <c r="A8" s="61"/>
      <c r="B8" s="88" t="s">
        <v>515</v>
      </c>
      <c r="C8" s="146">
        <f ca="1">D8+E8</f>
        <v>4483878.1999999993</v>
      </c>
      <c r="D8" s="147">
        <f ca="1">SUM(D10:D21)</f>
        <v>3607479.1999999997</v>
      </c>
      <c r="E8" s="147">
        <f t="shared" ref="E8:E21" ca="1" si="1">F8+G8</f>
        <v>876399</v>
      </c>
      <c r="F8" s="147">
        <f t="shared" ref="F8:G8" ca="1" si="2">SUM(F10:F21)</f>
        <v>398638.60000000003</v>
      </c>
      <c r="G8" s="147">
        <f t="shared" ca="1" si="2"/>
        <v>477760.39999999997</v>
      </c>
      <c r="H8" s="62">
        <f t="shared" ref="H8" ca="1" si="3">I8+J8</f>
        <v>4239883.2</v>
      </c>
      <c r="I8" s="62">
        <f t="shared" ref="I8" ca="1" si="4">SUM(I10:I21)</f>
        <v>3399238.0000000005</v>
      </c>
      <c r="J8" s="62">
        <f t="shared" ref="J8" ca="1" si="5">K8+L8</f>
        <v>840645.2</v>
      </c>
      <c r="K8" s="62">
        <f t="shared" ref="K8:Q8" ca="1" si="6">SUM(K10:K21)</f>
        <v>391421.8</v>
      </c>
      <c r="L8" s="63">
        <f t="shared" ca="1" si="6"/>
        <v>449223.39999999991</v>
      </c>
      <c r="M8" s="64">
        <f t="shared" ref="M8" ca="1" si="7">N8+O8</f>
        <v>3440284.8000000003</v>
      </c>
      <c r="N8" s="64">
        <f t="shared" ref="N8" ca="1" si="8">SUM(N10:N21)</f>
        <v>2737790.8000000003</v>
      </c>
      <c r="O8" s="64">
        <f t="shared" ref="O8" ca="1" si="9">P8+Q8</f>
        <v>702494</v>
      </c>
      <c r="P8" s="64">
        <f t="shared" ca="1" si="6"/>
        <v>371336.19999999995</v>
      </c>
      <c r="Q8" s="65">
        <f t="shared" ca="1" si="6"/>
        <v>331157.80000000005</v>
      </c>
    </row>
    <row r="9" spans="1:17" s="73" customFormat="1" ht="14.25" x14ac:dyDescent="0.2">
      <c r="A9" s="67"/>
      <c r="B9" s="89" t="s">
        <v>48</v>
      </c>
      <c r="C9" s="135"/>
      <c r="D9" s="137"/>
      <c r="E9" s="137"/>
      <c r="F9" s="137"/>
      <c r="G9" s="137"/>
      <c r="H9" s="68"/>
      <c r="I9" s="68"/>
      <c r="J9" s="68"/>
      <c r="K9" s="68"/>
      <c r="L9" s="69"/>
      <c r="M9" s="70">
        <f t="shared" ref="M9:M21" si="10">N9+O9</f>
        <v>0</v>
      </c>
      <c r="N9" s="71"/>
      <c r="O9" s="70">
        <f t="shared" ref="O9:O21" si="11">P9+Q9</f>
        <v>0</v>
      </c>
      <c r="P9" s="71"/>
      <c r="Q9" s="72"/>
    </row>
    <row r="10" spans="1:17" s="73" customFormat="1" ht="14.25" x14ac:dyDescent="0.2">
      <c r="A10" s="67" t="s">
        <v>519</v>
      </c>
      <c r="B10" s="89" t="s">
        <v>518</v>
      </c>
      <c r="C10" s="135">
        <f t="shared" ref="C10:C21" ca="1" si="12">D10+E10</f>
        <v>412289.2</v>
      </c>
      <c r="D10" s="137">
        <f ca="1">ROUND((SUMIF('2024 Р'!$C:$I,РАСХОДЫ!A10,'2024 Р'!$G:$G))/1000,1)</f>
        <v>251063.5</v>
      </c>
      <c r="E10" s="137">
        <f t="shared" ca="1" si="1"/>
        <v>161225.70000000001</v>
      </c>
      <c r="F10" s="137">
        <f ca="1">ROUND((SUMIF('2024 Р'!$C:$I,РАСХОДЫ!A10,'2024 Р'!$H:$H))/1000,1)</f>
        <v>37707.9</v>
      </c>
      <c r="G10" s="137">
        <f ca="1">ROUND((SUMIF('2024 Р'!$C:$I,РАСХОДЫ!A10,'2024 Р'!$I:$I))/1000,1)</f>
        <v>123517.8</v>
      </c>
      <c r="H10" s="68">
        <f t="shared" ref="H10:H21" ca="1" si="13">I10+J10</f>
        <v>374810.4</v>
      </c>
      <c r="I10" s="68">
        <f ca="1">ROUND((SUMIF('2024 Р'!$C:$O,РАСХОДЫ!A10,'2024 Р'!$M:$M))/1000,1)</f>
        <v>216581.4</v>
      </c>
      <c r="J10" s="68">
        <f t="shared" ref="J10:J21" ca="1" si="14">K10+L10</f>
        <v>158229</v>
      </c>
      <c r="K10" s="68">
        <f ca="1">ROUND((SUMIF('2024 Р'!$C:$O,РАСХОДЫ!A10,'2024 Р'!$N:$N))/1000,1)</f>
        <v>36972.6</v>
      </c>
      <c r="L10" s="69">
        <f ca="1">ROUND((SUMIF('2024 Р'!$C:$O,РАСХОДЫ!A10,'2024 Р'!$O:$O))/1000,1)</f>
        <v>121256.4</v>
      </c>
      <c r="M10" s="70">
        <f t="shared" ca="1" si="10"/>
        <v>311785.2</v>
      </c>
      <c r="N10" s="70">
        <f ca="1">ROUND((SUMIF('2023 Р'!$C:$O,РАСХОДЫ!A10,'2023 Р'!$M:$M))/1000,1)</f>
        <v>186727.9</v>
      </c>
      <c r="O10" s="70">
        <f t="shared" ca="1" si="11"/>
        <v>125057.3</v>
      </c>
      <c r="P10" s="70">
        <f ca="1">ROUND((SUMIF('2023 Р'!$C:$O,РАСХОДЫ!A10,'2023 Р'!$N:$N))/1000,1)</f>
        <v>28225</v>
      </c>
      <c r="Q10" s="74">
        <f ca="1">ROUND((SUMIF('2023 Р'!$C:$O,РАСХОДЫ!A10,'2023 Р'!$O:$O))/1000,1)</f>
        <v>96832.3</v>
      </c>
    </row>
    <row r="11" spans="1:17" s="73" customFormat="1" ht="14.25" x14ac:dyDescent="0.2">
      <c r="A11" s="67" t="s">
        <v>638</v>
      </c>
      <c r="B11" s="89" t="s">
        <v>637</v>
      </c>
      <c r="C11" s="135">
        <f t="shared" ca="1" si="12"/>
        <v>8615.4</v>
      </c>
      <c r="D11" s="137">
        <f ca="1">ROUND((SUMIF('2024 Р'!$C:$I,РАСХОДЫ!A11,'2024 Р'!$G:$G))/1000,1)</f>
        <v>1350</v>
      </c>
      <c r="E11" s="137">
        <f t="shared" ca="1" si="1"/>
        <v>7265.4</v>
      </c>
      <c r="F11" s="137">
        <f ca="1">ROUND((SUMIF('2024 Р'!$C:$I,РАСХОДЫ!A11,'2024 Р'!$H:$H))/1000,1)</f>
        <v>3273.4</v>
      </c>
      <c r="G11" s="137">
        <f ca="1">ROUND((SUMIF('2024 Р'!$C:$I,РАСХОДЫ!A11,'2024 Р'!$I:$I))/1000,1)</f>
        <v>3992</v>
      </c>
      <c r="H11" s="68">
        <f t="shared" ca="1" si="13"/>
        <v>7452.5999999999995</v>
      </c>
      <c r="I11" s="68">
        <f ca="1">ROUND((SUMIF('2024 Р'!$C:$O,РАСХОДЫ!A11,'2024 Р'!$M:$M))/1000,1)</f>
        <v>304.7</v>
      </c>
      <c r="J11" s="68">
        <f t="shared" ca="1" si="14"/>
        <v>7147.9</v>
      </c>
      <c r="K11" s="68">
        <f ca="1">ROUND((SUMIF('2024 Р'!$C:$O,РАСХОДЫ!A11,'2024 Р'!$N:$N))/1000,1)</f>
        <v>3272.6</v>
      </c>
      <c r="L11" s="69">
        <f ca="1">ROUND((SUMIF('2024 Р'!$C:$O,РАСХОДЫ!A11,'2024 Р'!$O:$O))/1000,1)</f>
        <v>3875.3</v>
      </c>
      <c r="M11" s="70">
        <f t="shared" ca="1" si="10"/>
        <v>5339.5999999999995</v>
      </c>
      <c r="N11" s="70">
        <f ca="1">ROUND((SUMIF('2023 Р'!$C:$O,РАСХОДЫ!A11,'2023 Р'!$M:$M))/1000,1)</f>
        <v>475.7</v>
      </c>
      <c r="O11" s="70">
        <f t="shared" ca="1" si="11"/>
        <v>4863.8999999999996</v>
      </c>
      <c r="P11" s="70">
        <f ca="1">ROUND((SUMIF('2023 Р'!$C:$O,РАСХОДЫ!A11,'2023 Р'!$N:$N))/1000,1)</f>
        <v>2076.1</v>
      </c>
      <c r="Q11" s="74">
        <f ca="1">ROUND((SUMIF('2023 Р'!$C:$O,РАСХОДЫ!A11,'2023 Р'!$O:$O))/1000,1)</f>
        <v>2787.8</v>
      </c>
    </row>
    <row r="12" spans="1:17" s="73" customFormat="1" ht="24" x14ac:dyDescent="0.2">
      <c r="A12" s="67" t="s">
        <v>651</v>
      </c>
      <c r="B12" s="89" t="s">
        <v>650</v>
      </c>
      <c r="C12" s="135">
        <f t="shared" ca="1" si="12"/>
        <v>51521.4</v>
      </c>
      <c r="D12" s="137">
        <f ca="1">ROUND((SUMIF('2024 Р'!$C:$I,РАСХОДЫ!A12,'2024 Р'!$G:$G))/1000,1)</f>
        <v>37077</v>
      </c>
      <c r="E12" s="137">
        <f t="shared" ca="1" si="1"/>
        <v>14444.400000000001</v>
      </c>
      <c r="F12" s="137">
        <f ca="1">ROUND((SUMIF('2024 Р'!$C:$I,РАСХОДЫ!A12,'2024 Р'!$H:$H))/1000,1)</f>
        <v>14225.7</v>
      </c>
      <c r="G12" s="137">
        <f ca="1">ROUND((SUMIF('2024 Р'!$C:$I,РАСХОДЫ!A12,'2024 Р'!$I:$I))/1000,1)</f>
        <v>218.7</v>
      </c>
      <c r="H12" s="68">
        <f t="shared" ca="1" si="13"/>
        <v>47348.9</v>
      </c>
      <c r="I12" s="68">
        <f ca="1">ROUND((SUMIF('2024 Р'!$C:$O,РАСХОДЫ!A12,'2024 Р'!$M:$M))/1000,1)</f>
        <v>32965.4</v>
      </c>
      <c r="J12" s="68">
        <f t="shared" ca="1" si="14"/>
        <v>14383.5</v>
      </c>
      <c r="K12" s="68">
        <f ca="1">ROUND((SUMIF('2024 Р'!$C:$O,РАСХОДЫ!A12,'2024 Р'!$N:$N))/1000,1)</f>
        <v>14221.9</v>
      </c>
      <c r="L12" s="69">
        <f ca="1">ROUND((SUMIF('2024 Р'!$C:$O,РАСХОДЫ!A12,'2024 Р'!$O:$O))/1000,1)</f>
        <v>161.6</v>
      </c>
      <c r="M12" s="70">
        <f t="shared" ca="1" si="10"/>
        <v>41848.9</v>
      </c>
      <c r="N12" s="70">
        <f ca="1">ROUND((SUMIF('2023 Р'!$C:$O,РАСХОДЫ!A12,'2023 Р'!$M:$M))/1000,1)</f>
        <v>31378</v>
      </c>
      <c r="O12" s="70">
        <f t="shared" ca="1" si="11"/>
        <v>10470.9</v>
      </c>
      <c r="P12" s="70">
        <f ca="1">ROUND((SUMIF('2023 Р'!$C:$O,РАСХОДЫ!A12,'2023 Р'!$N:$N))/1000,1)</f>
        <v>10337.299999999999</v>
      </c>
      <c r="Q12" s="74">
        <f ca="1">ROUND((SUMIF('2023 Р'!$C:$O,РАСХОДЫ!A12,'2023 Р'!$O:$O))/1000,1)</f>
        <v>133.6</v>
      </c>
    </row>
    <row r="13" spans="1:17" s="73" customFormat="1" ht="14.25" x14ac:dyDescent="0.2">
      <c r="A13" s="67" t="s">
        <v>679</v>
      </c>
      <c r="B13" s="89" t="s">
        <v>678</v>
      </c>
      <c r="C13" s="135">
        <f t="shared" ca="1" si="12"/>
        <v>148245.29999999999</v>
      </c>
      <c r="D13" s="137">
        <f ca="1">ROUND((SUMIF('2024 Р'!$C:$I,РАСХОДЫ!A13,'2024 Р'!$G:$G))/1000,1)</f>
        <v>59500.9</v>
      </c>
      <c r="E13" s="137">
        <f t="shared" ca="1" si="1"/>
        <v>88744.4</v>
      </c>
      <c r="F13" s="137">
        <f ca="1">ROUND((SUMIF('2024 Р'!$C:$I,РАСХОДЫ!A13,'2024 Р'!$H:$H))/1000,1)</f>
        <v>26220.1</v>
      </c>
      <c r="G13" s="137">
        <f ca="1">ROUND((SUMIF('2024 Р'!$C:$I,РАСХОДЫ!A13,'2024 Р'!$I:$I))/1000,1)</f>
        <v>62524.3</v>
      </c>
      <c r="H13" s="68">
        <f t="shared" ca="1" si="13"/>
        <v>135813.20000000001</v>
      </c>
      <c r="I13" s="68">
        <f ca="1">ROUND((SUMIF('2024 Р'!$C:$O,РАСХОДЫ!A13,'2024 Р'!$M:$M))/1000,1)</f>
        <v>53380</v>
      </c>
      <c r="J13" s="68">
        <f t="shared" ca="1" si="14"/>
        <v>82433.2</v>
      </c>
      <c r="K13" s="68">
        <f ca="1">ROUND((SUMIF('2024 Р'!$C:$O,РАСХОДЫ!A13,'2024 Р'!$N:$N))/1000,1)</f>
        <v>25590.7</v>
      </c>
      <c r="L13" s="69">
        <f ca="1">ROUND((SUMIF('2024 Р'!$C:$O,РАСХОДЫ!A13,'2024 Р'!$O:$O))/1000,1)</f>
        <v>56842.5</v>
      </c>
      <c r="M13" s="70">
        <f t="shared" ca="1" si="10"/>
        <v>103834.6</v>
      </c>
      <c r="N13" s="70">
        <f ca="1">ROUND((SUMIF('2023 Р'!$C:$O,РАСХОДЫ!A13,'2023 Р'!$M:$M))/1000,1)</f>
        <v>39985.599999999999</v>
      </c>
      <c r="O13" s="70">
        <f t="shared" ca="1" si="11"/>
        <v>63849</v>
      </c>
      <c r="P13" s="70">
        <f ca="1">ROUND((SUMIF('2023 Р'!$C:$O,РАСХОДЫ!A13,'2023 Р'!$N:$N))/1000,1)</f>
        <v>21680.799999999999</v>
      </c>
      <c r="Q13" s="74">
        <f ca="1">ROUND((SUMIF('2023 Р'!$C:$O,РАСХОДЫ!A13,'2023 Р'!$O:$O))/1000,1)</f>
        <v>42168.2</v>
      </c>
    </row>
    <row r="14" spans="1:17" s="73" customFormat="1" ht="14.25" x14ac:dyDescent="0.2">
      <c r="A14" s="67" t="s">
        <v>716</v>
      </c>
      <c r="B14" s="89" t="s">
        <v>715</v>
      </c>
      <c r="C14" s="135">
        <f t="shared" ca="1" si="12"/>
        <v>518178.3</v>
      </c>
      <c r="D14" s="137">
        <f ca="1">ROUND((SUMIF('2024 Р'!$C:$I,РАСХОДЫ!A14,'2024 Р'!$G:$G))/1000,1)</f>
        <v>164942.5</v>
      </c>
      <c r="E14" s="137">
        <f t="shared" ca="1" si="1"/>
        <v>353235.8</v>
      </c>
      <c r="F14" s="137">
        <f ca="1">ROUND((SUMIF('2024 Р'!$C:$I,РАСХОДЫ!A14,'2024 Р'!$H:$H))/1000,1)</f>
        <v>210784</v>
      </c>
      <c r="G14" s="137">
        <f ca="1">ROUND((SUMIF('2024 Р'!$C:$I,РАСХОДЫ!A14,'2024 Р'!$I:$I))/1000,1)</f>
        <v>142451.79999999999</v>
      </c>
      <c r="H14" s="68">
        <f t="shared" ca="1" si="13"/>
        <v>490934.19999999995</v>
      </c>
      <c r="I14" s="68">
        <f ca="1">ROUND((SUMIF('2024 Р'!$C:$O,РАСХОДЫ!A14,'2024 Р'!$M:$M))/1000,1)</f>
        <v>160921.9</v>
      </c>
      <c r="J14" s="68">
        <f t="shared" ca="1" si="14"/>
        <v>330012.3</v>
      </c>
      <c r="K14" s="68">
        <f ca="1">ROUND((SUMIF('2024 Р'!$C:$O,РАСХОДЫ!A14,'2024 Р'!$N:$N))/1000,1)</f>
        <v>205607.3</v>
      </c>
      <c r="L14" s="69">
        <f ca="1">ROUND((SUMIF('2024 Р'!$C:$O,РАСХОДЫ!A14,'2024 Р'!$O:$O))/1000,1)</f>
        <v>124405</v>
      </c>
      <c r="M14" s="70">
        <f t="shared" ca="1" si="10"/>
        <v>319886.89999999997</v>
      </c>
      <c r="N14" s="70">
        <f ca="1">ROUND((SUMIF('2023 Р'!$C:$O,РАСХОДЫ!A14,'2023 Р'!$M:$M))/1000,1)</f>
        <v>26237.3</v>
      </c>
      <c r="O14" s="70">
        <f t="shared" ca="1" si="11"/>
        <v>293649.59999999998</v>
      </c>
      <c r="P14" s="70">
        <f ca="1">ROUND((SUMIF('2023 Р'!$C:$O,РАСХОДЫ!A14,'2023 Р'!$N:$N))/1000,1)</f>
        <v>216719.4</v>
      </c>
      <c r="Q14" s="74">
        <f ca="1">ROUND((SUMIF('2023 Р'!$C:$O,РАСХОДЫ!A14,'2023 Р'!$O:$O))/1000,1)</f>
        <v>76930.2</v>
      </c>
    </row>
    <row r="15" spans="1:17" s="73" customFormat="1" ht="14.25" x14ac:dyDescent="0.2">
      <c r="A15" s="67" t="s">
        <v>759</v>
      </c>
      <c r="B15" s="89" t="s">
        <v>758</v>
      </c>
      <c r="C15" s="135">
        <f t="shared" ca="1" si="12"/>
        <v>2474962.5</v>
      </c>
      <c r="D15" s="137">
        <f ca="1">ROUND((SUMIF('2024 Р'!$C:$I,РАСХОДЫ!A15,'2024 Р'!$G:$G))/1000,1)</f>
        <v>2474036.1</v>
      </c>
      <c r="E15" s="137">
        <f t="shared" ca="1" si="1"/>
        <v>926.40000000000009</v>
      </c>
      <c r="F15" s="137">
        <f ca="1">ROUND((SUMIF('2024 Р'!$C:$I,РАСХОДЫ!A15,'2024 Р'!$H:$H))/1000,1)</f>
        <v>664.2</v>
      </c>
      <c r="G15" s="137">
        <f ca="1">ROUND((SUMIF('2024 Р'!$C:$I,РАСХОДЫ!A15,'2024 Р'!$I:$I))/1000,1)</f>
        <v>262.2</v>
      </c>
      <c r="H15" s="68">
        <f t="shared" ca="1" si="13"/>
        <v>2382749.2000000002</v>
      </c>
      <c r="I15" s="68">
        <f ca="1">ROUND((SUMIF('2024 Р'!$C:$O,РАСХОДЫ!A15,'2024 Р'!$M:$M))/1000,1)</f>
        <v>2381854.5</v>
      </c>
      <c r="J15" s="68">
        <f t="shared" ca="1" si="14"/>
        <v>894.7</v>
      </c>
      <c r="K15" s="68">
        <f ca="1">ROUND((SUMIF('2024 Р'!$C:$O,РАСХОДЫ!A15,'2024 Р'!$N:$N))/1000,1)</f>
        <v>644.1</v>
      </c>
      <c r="L15" s="69">
        <f ca="1">ROUND((SUMIF('2024 Р'!$C:$O,РАСХОДЫ!A15,'2024 Р'!$O:$O))/1000,1)</f>
        <v>250.6</v>
      </c>
      <c r="M15" s="70">
        <f t="shared" ca="1" si="10"/>
        <v>2025763.2</v>
      </c>
      <c r="N15" s="70">
        <f ca="1">ROUND((SUMIF('2023 Р'!$C:$O,РАСХОДЫ!A15,'2023 Р'!$M:$M))/1000,1)</f>
        <v>2024944.8</v>
      </c>
      <c r="O15" s="70">
        <f t="shared" ca="1" si="11"/>
        <v>818.4</v>
      </c>
      <c r="P15" s="70">
        <f ca="1">ROUND((SUMIF('2023 Р'!$C:$O,РАСХОДЫ!A15,'2023 Р'!$N:$N))/1000,1)</f>
        <v>497.4</v>
      </c>
      <c r="Q15" s="74">
        <f ca="1">ROUND((SUMIF('2023 Р'!$C:$O,РАСХОДЫ!A15,'2023 Р'!$O:$O))/1000,1)</f>
        <v>321</v>
      </c>
    </row>
    <row r="16" spans="1:17" s="73" customFormat="1" ht="14.25" x14ac:dyDescent="0.2">
      <c r="A16" s="67" t="s">
        <v>847</v>
      </c>
      <c r="B16" s="89" t="s">
        <v>846</v>
      </c>
      <c r="C16" s="135">
        <f t="shared" ca="1" si="12"/>
        <v>262304.90000000002</v>
      </c>
      <c r="D16" s="137">
        <f ca="1">ROUND((SUMIF('2024 Р'!$C:$I,РАСХОДЫ!A16,'2024 Р'!$G:$G))/1000,1)</f>
        <v>33680.9</v>
      </c>
      <c r="E16" s="137">
        <f t="shared" ca="1" si="1"/>
        <v>228624</v>
      </c>
      <c r="F16" s="137">
        <f ca="1">ROUND((SUMIF('2024 Р'!$C:$I,РАСХОДЫ!A16,'2024 Р'!$H:$H))/1000,1)</f>
        <v>88110.6</v>
      </c>
      <c r="G16" s="137">
        <f ca="1">ROUND((SUMIF('2024 Р'!$C:$I,РАСХОДЫ!A16,'2024 Р'!$I:$I))/1000,1)</f>
        <v>140513.4</v>
      </c>
      <c r="H16" s="68">
        <f t="shared" ca="1" si="13"/>
        <v>259669.09999999998</v>
      </c>
      <c r="I16" s="68">
        <f ca="1">ROUND((SUMIF('2024 Р'!$C:$O,РАСХОДЫ!A16,'2024 Р'!$M:$M))/1000,1)</f>
        <v>33562.699999999997</v>
      </c>
      <c r="J16" s="68">
        <f t="shared" ca="1" si="14"/>
        <v>226106.4</v>
      </c>
      <c r="K16" s="68">
        <f ca="1">ROUND((SUMIF('2024 Р'!$C:$O,РАСХОДЫ!A16,'2024 Р'!$N:$N))/1000,1)</f>
        <v>87584.5</v>
      </c>
      <c r="L16" s="69">
        <f ca="1">ROUND((SUMIF('2024 Р'!$C:$O,РАСХОДЫ!A16,'2024 Р'!$O:$O))/1000,1)</f>
        <v>138521.9</v>
      </c>
      <c r="M16" s="70">
        <f t="shared" ca="1" si="10"/>
        <v>209533.60000000003</v>
      </c>
      <c r="N16" s="70">
        <f ca="1">ROUND((SUMIF('2023 Р'!$C:$O,РАСХОДЫ!A16,'2023 Р'!$M:$M))/1000,1)</f>
        <v>24120.7</v>
      </c>
      <c r="O16" s="70">
        <f t="shared" ca="1" si="11"/>
        <v>185412.90000000002</v>
      </c>
      <c r="P16" s="70">
        <f ca="1">ROUND((SUMIF('2023 Р'!$C:$O,РАСХОДЫ!A16,'2023 Р'!$N:$N))/1000,1)</f>
        <v>77408.3</v>
      </c>
      <c r="Q16" s="74">
        <f ca="1">ROUND((SUMIF('2023 Р'!$C:$O,РАСХОДЫ!A16,'2023 Р'!$O:$O))/1000,1)</f>
        <v>108004.6</v>
      </c>
    </row>
    <row r="17" spans="1:20" s="73" customFormat="1" ht="14.25" x14ac:dyDescent="0.2">
      <c r="A17" s="67" t="s">
        <v>889</v>
      </c>
      <c r="B17" s="89" t="s">
        <v>888</v>
      </c>
      <c r="C17" s="135">
        <f t="shared" ca="1" si="12"/>
        <v>65764</v>
      </c>
      <c r="D17" s="137">
        <f ca="1">ROUND((SUMIF('2024 Р'!$C:$I,РАСХОДЫ!A17,'2024 Р'!$G:$G))/1000,1)</f>
        <v>65764</v>
      </c>
      <c r="E17" s="137">
        <f t="shared" ca="1" si="1"/>
        <v>0</v>
      </c>
      <c r="F17" s="137">
        <f ca="1">ROUND((SUMIF('2024 Р'!$C:$I,РАСХОДЫ!A17,'2024 Р'!$H:$H))/1000,1)</f>
        <v>0</v>
      </c>
      <c r="G17" s="137">
        <f ca="1">ROUND((SUMIF('2024 Р'!$C:$I,РАСХОДЫ!A17,'2024 Р'!$I:$I))/1000,1)</f>
        <v>0</v>
      </c>
      <c r="H17" s="68">
        <f t="shared" ca="1" si="13"/>
        <v>49624.7</v>
      </c>
      <c r="I17" s="68">
        <f ca="1">ROUND((SUMIF('2024 Р'!$C:$O,РАСХОДЫ!A17,'2024 Р'!$M:$M))/1000,1)</f>
        <v>49624.7</v>
      </c>
      <c r="J17" s="68">
        <f t="shared" ca="1" si="14"/>
        <v>0</v>
      </c>
      <c r="K17" s="68">
        <f ca="1">ROUND((SUMIF('2024 Р'!$C:$O,РАСХОДЫ!A17,'2024 Р'!$N:$N))/1000,1)</f>
        <v>0</v>
      </c>
      <c r="L17" s="69">
        <f ca="1">ROUND((SUMIF('2024 Р'!$C:$O,РАСХОДЫ!A17,'2024 Р'!$O:$O))/1000,1)</f>
        <v>0</v>
      </c>
      <c r="M17" s="70">
        <f t="shared" ca="1" si="10"/>
        <v>23957.5</v>
      </c>
      <c r="N17" s="70">
        <f ca="1">ROUND((SUMIF('2023 Р'!$C:$O,РАСХОДЫ!A17,'2023 Р'!$M:$M))/1000,1)</f>
        <v>23957.5</v>
      </c>
      <c r="O17" s="70">
        <f t="shared" ca="1" si="11"/>
        <v>0</v>
      </c>
      <c r="P17" s="70">
        <f ca="1">ROUND((SUMIF('2023 Р'!$C:$O,РАСХОДЫ!A17,'2023 Р'!$N:$N))/1000,1)</f>
        <v>0</v>
      </c>
      <c r="Q17" s="74">
        <f ca="1">ROUND((SUMIF('2023 Р'!$C:$O,РАСХОДЫ!A17,'2023 Р'!$O:$O))/1000,1)</f>
        <v>0</v>
      </c>
    </row>
    <row r="18" spans="1:20" s="73" customFormat="1" ht="14.25" x14ac:dyDescent="0.2">
      <c r="A18" s="67" t="s">
        <v>896</v>
      </c>
      <c r="B18" s="89" t="s">
        <v>895</v>
      </c>
      <c r="C18" s="135">
        <f t="shared" ca="1" si="12"/>
        <v>284811.3</v>
      </c>
      <c r="D18" s="137">
        <f ca="1">ROUND((SUMIF('2024 Р'!$C:$I,РАСХОДЫ!A18,'2024 Р'!$G:$G))/1000,1)</f>
        <v>266339.3</v>
      </c>
      <c r="E18" s="137">
        <f t="shared" ca="1" si="1"/>
        <v>18472</v>
      </c>
      <c r="F18" s="137">
        <f ca="1">ROUND((SUMIF('2024 Р'!$C:$I,РАСХОДЫ!A18,'2024 Р'!$H:$H))/1000,1)</f>
        <v>16344.7</v>
      </c>
      <c r="G18" s="137">
        <f ca="1">ROUND((SUMIF('2024 Р'!$C:$I,РАСХОДЫ!A18,'2024 Р'!$I:$I))/1000,1)</f>
        <v>2127.3000000000002</v>
      </c>
      <c r="H18" s="68">
        <f t="shared" ca="1" si="13"/>
        <v>257041.2</v>
      </c>
      <c r="I18" s="68">
        <f ca="1">ROUND((SUMIF('2024 Р'!$C:$O,РАСХОДЫ!A18,'2024 Р'!$M:$M))/1000,1)</f>
        <v>238834.2</v>
      </c>
      <c r="J18" s="68">
        <f t="shared" ca="1" si="14"/>
        <v>18207</v>
      </c>
      <c r="K18" s="68">
        <f ca="1">ROUND((SUMIF('2024 Р'!$C:$O,РАСХОДЫ!A18,'2024 Р'!$N:$N))/1000,1)</f>
        <v>16344.7</v>
      </c>
      <c r="L18" s="69">
        <f ca="1">ROUND((SUMIF('2024 Р'!$C:$O,РАСХОДЫ!A18,'2024 Р'!$O:$O))/1000,1)</f>
        <v>1862.3</v>
      </c>
      <c r="M18" s="70">
        <f t="shared" ca="1" si="10"/>
        <v>217008</v>
      </c>
      <c r="N18" s="70">
        <f ca="1">ROUND((SUMIF('2023 Р'!$C:$O,РАСХОДЫ!A18,'2023 Р'!$M:$M))/1000,1)</f>
        <v>202472.7</v>
      </c>
      <c r="O18" s="70">
        <f t="shared" ca="1" si="11"/>
        <v>14535.3</v>
      </c>
      <c r="P18" s="70">
        <f ca="1">ROUND((SUMIF('2023 Р'!$C:$O,РАСХОДЫ!A18,'2023 Р'!$N:$N))/1000,1)</f>
        <v>13825.3</v>
      </c>
      <c r="Q18" s="74">
        <f ca="1">ROUND((SUMIF('2023 Р'!$C:$O,РАСХОДЫ!A18,'2023 Р'!$O:$O))/1000,1)</f>
        <v>710</v>
      </c>
    </row>
    <row r="19" spans="1:20" s="73" customFormat="1" ht="14.25" x14ac:dyDescent="0.2">
      <c r="A19" s="67" t="s">
        <v>947</v>
      </c>
      <c r="B19" s="89" t="s">
        <v>946</v>
      </c>
      <c r="C19" s="135">
        <f t="shared" ca="1" si="12"/>
        <v>212851.4</v>
      </c>
      <c r="D19" s="137">
        <f ca="1">ROUND((SUMIF('2024 Р'!$C:$I,РАСХОДЫ!A19,'2024 Р'!$G:$G))/1000,1)</f>
        <v>210708.9</v>
      </c>
      <c r="E19" s="137">
        <f t="shared" ca="1" si="1"/>
        <v>2142.5</v>
      </c>
      <c r="F19" s="137">
        <f ca="1">ROUND((SUMIF('2024 Р'!$C:$I,РАСХОДЫ!A19,'2024 Р'!$H:$H))/1000,1)</f>
        <v>0</v>
      </c>
      <c r="G19" s="137">
        <f ca="1">ROUND((SUMIF('2024 Р'!$C:$I,РАСХОДЫ!A19,'2024 Р'!$I:$I))/1000,1)</f>
        <v>2142.5</v>
      </c>
      <c r="H19" s="68">
        <f t="shared" ca="1" si="13"/>
        <v>190231.19999999998</v>
      </c>
      <c r="I19" s="68">
        <f ca="1">ROUND((SUMIF('2024 Р'!$C:$O,РАСХОДЫ!A19,'2024 Р'!$M:$M))/1000,1)</f>
        <v>188192.4</v>
      </c>
      <c r="J19" s="68">
        <f t="shared" ca="1" si="14"/>
        <v>2038.8</v>
      </c>
      <c r="K19" s="68">
        <f ca="1">ROUND((SUMIF('2024 Р'!$C:$O,РАСХОДЫ!A19,'2024 Р'!$N:$N))/1000,1)</f>
        <v>0</v>
      </c>
      <c r="L19" s="69">
        <f ca="1">ROUND((SUMIF('2024 Р'!$C:$O,РАСХОДЫ!A19,'2024 Р'!$O:$O))/1000,1)</f>
        <v>2038.8</v>
      </c>
      <c r="M19" s="70">
        <f t="shared" ca="1" si="10"/>
        <v>152188.4</v>
      </c>
      <c r="N19" s="70">
        <f ca="1">ROUND((SUMIF('2023 Р'!$C:$O,РАСХОДЫ!A19,'2023 Р'!$M:$M))/1000,1)</f>
        <v>148930.4</v>
      </c>
      <c r="O19" s="70">
        <f t="shared" ca="1" si="11"/>
        <v>3258</v>
      </c>
      <c r="P19" s="70">
        <f ca="1">ROUND((SUMIF('2023 Р'!$C:$O,РАСХОДЫ!A19,'2023 Р'!$N:$N))/1000,1)</f>
        <v>0</v>
      </c>
      <c r="Q19" s="74">
        <f ca="1">ROUND((SUMIF('2023 Р'!$C:$O,РАСХОДЫ!A19,'2023 Р'!$O:$O))/1000,1)</f>
        <v>3258</v>
      </c>
    </row>
    <row r="20" spans="1:20" s="73" customFormat="1" ht="24" x14ac:dyDescent="0.2">
      <c r="A20" s="67" t="s">
        <v>990</v>
      </c>
      <c r="B20" s="89" t="s">
        <v>989</v>
      </c>
      <c r="C20" s="135">
        <f t="shared" ca="1" si="12"/>
        <v>1318.4</v>
      </c>
      <c r="D20" s="137">
        <f ca="1">ROUND((SUMIF('2024 Р'!$C:$I,РАСХОДЫ!A20,'2024 Р'!$G:$G))/1000,1)</f>
        <v>0</v>
      </c>
      <c r="E20" s="137">
        <f t="shared" ca="1" si="1"/>
        <v>1318.4</v>
      </c>
      <c r="F20" s="137">
        <f ca="1">ROUND((SUMIF('2024 Р'!$C:$I,РАСХОДЫ!A20,'2024 Р'!$H:$H))/1000,1)</f>
        <v>1308</v>
      </c>
      <c r="G20" s="137">
        <f ca="1">ROUND((SUMIF('2024 Р'!$C:$I,РАСХОДЫ!A20,'2024 Р'!$I:$I))/1000,1)</f>
        <v>10.4</v>
      </c>
      <c r="H20" s="68">
        <f t="shared" ca="1" si="13"/>
        <v>1192.4000000000001</v>
      </c>
      <c r="I20" s="68">
        <f ca="1">ROUND((SUMIF('2024 Р'!$C:$O,РАСХОДЫ!A20,'2024 Р'!$M:$M))/1000,1)</f>
        <v>0</v>
      </c>
      <c r="J20" s="68">
        <f t="shared" ca="1" si="14"/>
        <v>1192.4000000000001</v>
      </c>
      <c r="K20" s="68">
        <f ca="1">ROUND((SUMIF('2024 Р'!$C:$O,РАСХОДЫ!A20,'2024 Р'!$N:$N))/1000,1)</f>
        <v>1183.4000000000001</v>
      </c>
      <c r="L20" s="69">
        <f ca="1">ROUND((SUMIF('2024 Р'!$C:$O,РАСХОДЫ!A20,'2024 Р'!$O:$O))/1000,1)</f>
        <v>9</v>
      </c>
      <c r="M20" s="70">
        <f t="shared" ca="1" si="10"/>
        <v>578.70000000000005</v>
      </c>
      <c r="N20" s="70">
        <f ca="1">ROUND((SUMIF('2023 Р'!$C:$O,РАСХОДЫ!A20,'2023 Р'!$M:$M))/1000,1)</f>
        <v>0</v>
      </c>
      <c r="O20" s="70">
        <f t="shared" ca="1" si="11"/>
        <v>578.70000000000005</v>
      </c>
      <c r="P20" s="70">
        <f ca="1">ROUND((SUMIF('2023 Р'!$C:$O,РАСХОДЫ!A20,'2023 Р'!$N:$N))/1000,1)</f>
        <v>566.6</v>
      </c>
      <c r="Q20" s="74">
        <f ca="1">ROUND((SUMIF('2023 Р'!$C:$O,РАСХОДЫ!A20,'2023 Р'!$O:$O))/1000,1)</f>
        <v>12.1</v>
      </c>
    </row>
    <row r="21" spans="1:20" s="73" customFormat="1" thickBot="1" x14ac:dyDescent="0.25">
      <c r="A21" s="67" t="s">
        <v>997</v>
      </c>
      <c r="B21" s="90" t="s">
        <v>561</v>
      </c>
      <c r="C21" s="139">
        <f t="shared" ca="1" si="12"/>
        <v>43016.1</v>
      </c>
      <c r="D21" s="140">
        <f ca="1">ROUND((SUMIF('2024 Р'!$C:$I,РАСХОДЫ!A21,'2024 Р'!$G:$G))/1000,1)</f>
        <v>43016.1</v>
      </c>
      <c r="E21" s="140">
        <f t="shared" ca="1" si="1"/>
        <v>0</v>
      </c>
      <c r="F21" s="140">
        <f ca="1">ROUND((SUMIF('2024 Р'!$C:$I,РАСХОДЫ!A21,'2024 Р'!$H:$H))/1000,1)</f>
        <v>0</v>
      </c>
      <c r="G21" s="140">
        <f ca="1">ROUND((SUMIF('2024 Р'!$C:$I,РАСХОДЫ!A21,'2024 Р'!$I:$I))/1000,1)</f>
        <v>0</v>
      </c>
      <c r="H21" s="75">
        <f t="shared" ca="1" si="13"/>
        <v>43016.1</v>
      </c>
      <c r="I21" s="75">
        <f ca="1">ROUND((SUMIF('2024 Р'!$C:$O,РАСХОДЫ!A21,'2024 Р'!$M:$M))/1000,1)</f>
        <v>43016.1</v>
      </c>
      <c r="J21" s="75">
        <f t="shared" ca="1" si="14"/>
        <v>0</v>
      </c>
      <c r="K21" s="75">
        <f ca="1">ROUND((SUMIF('2024 Р'!$C:$O,РАСХОДЫ!A21,'2024 Р'!$N:$N))/1000,1)</f>
        <v>0</v>
      </c>
      <c r="L21" s="76">
        <f ca="1">ROUND((SUMIF('2024 Р'!$C:$O,РАСХОДЫ!A21,'2024 Р'!$O:$O))/1000,1)</f>
        <v>0</v>
      </c>
      <c r="M21" s="77">
        <f t="shared" ca="1" si="10"/>
        <v>28560.2</v>
      </c>
      <c r="N21" s="77">
        <f ca="1">ROUND((SUMIF('2023 Р'!$C:$O,РАСХОДЫ!A21,'2023 Р'!$M:$M))/1000,1)</f>
        <v>28560.2</v>
      </c>
      <c r="O21" s="77">
        <f t="shared" ca="1" si="11"/>
        <v>0</v>
      </c>
      <c r="P21" s="77">
        <f ca="1">ROUND((SUMIF('2023 Р'!$C:$O,РАСХОДЫ!A21,'2023 Р'!$N:$N))/1000,1)</f>
        <v>0</v>
      </c>
      <c r="Q21" s="78">
        <f ca="1">ROUND((SUMIF('2023 Р'!$C:$O,РАСХОДЫ!A21,'2023 Р'!$O:$O))/1000,1)</f>
        <v>0</v>
      </c>
    </row>
    <row r="22" spans="1:20" s="80" customFormat="1" ht="14.25" x14ac:dyDescent="0.2">
      <c r="A22" s="79"/>
      <c r="B22" s="91"/>
      <c r="C22" s="81"/>
      <c r="D22" s="81"/>
      <c r="E22" s="81"/>
      <c r="F22" s="81"/>
      <c r="G22" s="81"/>
      <c r="H22" s="81"/>
      <c r="I22" s="81"/>
      <c r="J22" s="81"/>
      <c r="K22" s="81"/>
      <c r="L22" s="81"/>
      <c r="M22" s="81"/>
      <c r="N22" s="81"/>
      <c r="O22" s="81"/>
      <c r="P22" s="81"/>
      <c r="Q22" s="81"/>
    </row>
    <row r="23" spans="1:20" s="80" customFormat="1" ht="14.25" x14ac:dyDescent="0.2">
      <c r="A23" s="79"/>
      <c r="B23" s="91"/>
      <c r="C23" s="81"/>
      <c r="D23" s="81"/>
      <c r="E23" s="81"/>
      <c r="F23" s="81"/>
      <c r="G23" s="81"/>
      <c r="H23" s="81"/>
      <c r="I23" s="81"/>
      <c r="J23" s="81"/>
      <c r="K23" s="81"/>
      <c r="L23" s="81"/>
      <c r="M23" s="81"/>
      <c r="N23" s="81"/>
      <c r="O23" s="81"/>
      <c r="P23" s="81"/>
      <c r="Q23" s="81"/>
    </row>
    <row r="24" spans="1:20" s="80" customFormat="1" ht="24" thickBot="1" x14ac:dyDescent="0.4">
      <c r="A24" s="99"/>
      <c r="B24" s="99"/>
      <c r="C24" s="99"/>
      <c r="D24" s="99"/>
      <c r="E24" s="99"/>
      <c r="F24" s="99"/>
      <c r="G24" s="99"/>
      <c r="H24" s="99"/>
      <c r="I24" s="99"/>
      <c r="J24" s="99"/>
      <c r="K24" s="101" t="s">
        <v>1096</v>
      </c>
      <c r="L24" s="101"/>
      <c r="M24" s="100"/>
      <c r="N24" s="100"/>
      <c r="O24" s="100"/>
      <c r="P24" s="100"/>
      <c r="Q24" s="100"/>
    </row>
    <row r="25" spans="1:20" s="80" customFormat="1" ht="14.25" x14ac:dyDescent="0.2">
      <c r="A25" s="740" t="s">
        <v>1017</v>
      </c>
      <c r="B25" s="82" t="s">
        <v>1011</v>
      </c>
      <c r="C25" s="282">
        <f>('2024 И'!D6+'2024 И'!F6)/1000</f>
        <v>209029.01288999998</v>
      </c>
      <c r="D25" s="282">
        <f>'2024 И'!G6/1000</f>
        <v>168477.31813999999</v>
      </c>
      <c r="E25" s="282">
        <f>F25+G25</f>
        <v>40551.694750000002</v>
      </c>
      <c r="F25" s="282">
        <f>'2024 И'!H6/1000</f>
        <v>8647.5999700000011</v>
      </c>
      <c r="G25" s="282">
        <f>'2024 И'!I6/1000</f>
        <v>31904.094779999999</v>
      </c>
      <c r="H25" s="282">
        <f>('2024 И'!J6+'2024 И'!L6)/1000</f>
        <v>-99908.894239999994</v>
      </c>
      <c r="I25" s="282">
        <f>'2024 И'!M6/1000</f>
        <v>-88378.020999999993</v>
      </c>
      <c r="J25" s="282">
        <f>K25+L25</f>
        <v>-11530.873239999999</v>
      </c>
      <c r="K25" s="282">
        <f>'2024 И'!N6/1000</f>
        <v>-13756.69248</v>
      </c>
      <c r="L25" s="283">
        <f>'2024 И'!O6/1000</f>
        <v>2225.8192400000003</v>
      </c>
      <c r="M25" s="281">
        <f>('2023 И'!J6+'2023 И'!L6)/1000</f>
        <v>-49741.649210000003</v>
      </c>
      <c r="N25" s="282">
        <f>'2023 И'!M6/1000</f>
        <v>-48125.98633</v>
      </c>
      <c r="O25" s="282">
        <f>P25+Q25</f>
        <v>-1615.6628800000001</v>
      </c>
      <c r="P25" s="282">
        <f>'2023 И'!N6/1000</f>
        <v>300.10521999999997</v>
      </c>
      <c r="Q25" s="283">
        <f>'2023 И'!O6/1000</f>
        <v>-1915.7681</v>
      </c>
      <c r="R25" s="94"/>
      <c r="S25" s="81"/>
    </row>
    <row r="26" spans="1:20" s="80" customFormat="1" ht="15.75" customHeight="1" thickBot="1" x14ac:dyDescent="0.25">
      <c r="A26" s="741"/>
      <c r="B26" s="83" t="s">
        <v>1012</v>
      </c>
      <c r="C26" s="285">
        <f ca="1">C25-C31</f>
        <v>1.2889999983599409E-2</v>
      </c>
      <c r="D26" s="285">
        <f t="shared" ref="D26" ca="1" si="15">D25-D31</f>
        <v>1.8140000000130385E-2</v>
      </c>
      <c r="E26" s="285">
        <f t="shared" ref="E26" ca="1" si="16">E25-E31</f>
        <v>-5.2499999947031029E-3</v>
      </c>
      <c r="F26" s="285">
        <f t="shared" ref="F26" ca="1" si="17">F25-F31</f>
        <v>-2.9999997423146851E-5</v>
      </c>
      <c r="G26" s="285">
        <f t="shared" ref="G26" ca="1" si="18">G25-G31</f>
        <v>-5.2199999990989454E-3</v>
      </c>
      <c r="H26" s="285">
        <f ca="1">H25-H31</f>
        <v>5.7600000000093132E-3</v>
      </c>
      <c r="I26" s="285">
        <f t="shared" ref="I26" ca="1" si="19">I25-I31</f>
        <v>-2.0999999993364327E-2</v>
      </c>
      <c r="J26" s="285">
        <f t="shared" ref="J26" ca="1" si="20">J25-J31</f>
        <v>2.6760000000649597E-2</v>
      </c>
      <c r="K26" s="285">
        <f t="shared" ref="K26" ca="1" si="21">K25-K31</f>
        <v>7.5200000010227086E-3</v>
      </c>
      <c r="L26" s="286">
        <f t="shared" ref="L26" ca="1" si="22">L25-L31</f>
        <v>1.9240000000081636E-2</v>
      </c>
      <c r="M26" s="284">
        <f ca="1">M25-M31</f>
        <v>5.0789999993867241E-2</v>
      </c>
      <c r="N26" s="285">
        <f t="shared" ref="N26" ca="1" si="23">N25-N31</f>
        <v>1.367000000027474E-2</v>
      </c>
      <c r="O26" s="285">
        <f t="shared" ref="O26" ca="1" si="24">O25-O31</f>
        <v>3.7120000000641085E-2</v>
      </c>
      <c r="P26" s="285">
        <f t="shared" ref="P26" ca="1" si="25">P25-P31</f>
        <v>5.2199999996105362E-3</v>
      </c>
      <c r="Q26" s="286">
        <f t="shared" ref="Q26" ca="1" si="26">Q25-Q31</f>
        <v>3.1900000000177897E-2</v>
      </c>
      <c r="R26" s="81"/>
    </row>
    <row r="27" spans="1:20" s="80" customFormat="1" thickBot="1" x14ac:dyDescent="0.25">
      <c r="A27" s="79"/>
      <c r="B27" s="91"/>
      <c r="C27" s="95"/>
      <c r="D27" s="95"/>
      <c r="E27" s="95"/>
      <c r="F27" s="95"/>
      <c r="G27" s="95"/>
      <c r="H27" s="95"/>
      <c r="I27" s="95"/>
      <c r="J27" s="95"/>
      <c r="K27" s="95"/>
      <c r="L27" s="95"/>
      <c r="M27" s="94"/>
      <c r="N27" s="94"/>
      <c r="O27" s="94"/>
      <c r="P27" s="94"/>
      <c r="Q27" s="94"/>
    </row>
    <row r="28" spans="1:20" s="48" customFormat="1" ht="27" thickBot="1" x14ac:dyDescent="0.45">
      <c r="A28" s="40"/>
      <c r="B28" s="85" t="s">
        <v>1102</v>
      </c>
      <c r="C28" s="119"/>
      <c r="D28" s="120"/>
      <c r="E28" s="120"/>
      <c r="F28" s="120"/>
      <c r="G28" s="121" t="str">
        <f>G5</f>
        <v>2024 год</v>
      </c>
      <c r="H28" s="120"/>
      <c r="I28" s="120"/>
      <c r="J28" s="120"/>
      <c r="K28" s="120"/>
      <c r="L28" s="122"/>
      <c r="M28" s="45" t="str">
        <f>M5</f>
        <v>2023 год</v>
      </c>
      <c r="N28" s="46"/>
      <c r="O28" s="46"/>
      <c r="P28" s="46"/>
      <c r="Q28" s="47"/>
    </row>
    <row r="29" spans="1:20" s="56" customFormat="1" ht="14.25" x14ac:dyDescent="0.2">
      <c r="A29" s="49"/>
      <c r="B29" s="86" t="s">
        <v>493</v>
      </c>
      <c r="C29" s="138"/>
      <c r="D29" s="137"/>
      <c r="E29" s="137" t="s">
        <v>1015</v>
      </c>
      <c r="F29" s="137"/>
      <c r="G29" s="137"/>
      <c r="H29" s="116"/>
      <c r="I29" s="68"/>
      <c r="J29" s="68" t="s">
        <v>1016</v>
      </c>
      <c r="K29" s="68"/>
      <c r="L29" s="69"/>
      <c r="M29" s="53"/>
      <c r="N29" s="54"/>
      <c r="O29" s="54" t="s">
        <v>1016</v>
      </c>
      <c r="P29" s="54"/>
      <c r="Q29" s="55"/>
    </row>
    <row r="30" spans="1:20" s="56" customFormat="1" ht="26.25" thickBot="1" x14ac:dyDescent="0.25">
      <c r="A30" s="49"/>
      <c r="B30" s="110"/>
      <c r="C30" s="132" t="s">
        <v>495</v>
      </c>
      <c r="D30" s="133" t="s">
        <v>455</v>
      </c>
      <c r="E30" s="133" t="s">
        <v>492</v>
      </c>
      <c r="F30" s="133" t="s">
        <v>490</v>
      </c>
      <c r="G30" s="133" t="s">
        <v>491</v>
      </c>
      <c r="H30" s="117" t="s">
        <v>494</v>
      </c>
      <c r="I30" s="118" t="s">
        <v>455</v>
      </c>
      <c r="J30" s="118" t="s">
        <v>492</v>
      </c>
      <c r="K30" s="118" t="s">
        <v>490</v>
      </c>
      <c r="L30" s="123" t="s">
        <v>491</v>
      </c>
      <c r="M30" s="96" t="s">
        <v>495</v>
      </c>
      <c r="N30" s="97" t="s">
        <v>455</v>
      </c>
      <c r="O30" s="97" t="s">
        <v>492</v>
      </c>
      <c r="P30" s="97" t="s">
        <v>490</v>
      </c>
      <c r="Q30" s="105" t="s">
        <v>491</v>
      </c>
    </row>
    <row r="31" spans="1:20" s="103" customFormat="1" ht="15.75" x14ac:dyDescent="0.25">
      <c r="A31" s="102"/>
      <c r="B31" s="112" t="s">
        <v>1093</v>
      </c>
      <c r="C31" s="148">
        <f ca="1">C32+C35+C38+C41</f>
        <v>209029</v>
      </c>
      <c r="D31" s="134">
        <f t="shared" ref="D31" ca="1" si="27">D32+D35+D38+D41</f>
        <v>168477.3</v>
      </c>
      <c r="E31" s="134">
        <f t="shared" ref="E31" ca="1" si="28">E32+E35+E38+E41</f>
        <v>40551.699999999997</v>
      </c>
      <c r="F31" s="134">
        <f t="shared" ref="F31" ca="1" si="29">F32+F35+F38+F41</f>
        <v>8647.5999999999985</v>
      </c>
      <c r="G31" s="134">
        <f t="shared" ref="G31" ca="1" si="30">G32+G35+G38+G41</f>
        <v>31904.1</v>
      </c>
      <c r="H31" s="130">
        <f ca="1">H32+H35+H38+H41</f>
        <v>-99908.9</v>
      </c>
      <c r="I31" s="130">
        <f t="shared" ref="I31" ca="1" si="31">I32+I35+I38+I41</f>
        <v>-88378</v>
      </c>
      <c r="J31" s="130">
        <f t="shared" ref="J31" ca="1" si="32">J32+J35+J38+J41</f>
        <v>-11530.9</v>
      </c>
      <c r="K31" s="130">
        <f t="shared" ref="K31" ca="1" si="33">K32+K35+K38+K41</f>
        <v>-13756.7</v>
      </c>
      <c r="L31" s="131">
        <f t="shared" ref="L31" ca="1" si="34">L32+L35+L38+L41</f>
        <v>2225.8000000000002</v>
      </c>
      <c r="M31" s="104">
        <f ca="1">M32+M35+M38+M41</f>
        <v>-49741.7</v>
      </c>
      <c r="N31" s="104">
        <f t="shared" ref="N31" ca="1" si="35">N32+N35+N38+N41</f>
        <v>-48126</v>
      </c>
      <c r="O31" s="104">
        <f t="shared" ref="O31" ca="1" si="36">O32+O35+O38+O41</f>
        <v>-1615.7000000000007</v>
      </c>
      <c r="P31" s="104">
        <f t="shared" ref="P31" ca="1" si="37">P32+P35+P38+P41</f>
        <v>300.10000000000036</v>
      </c>
      <c r="Q31" s="106">
        <f t="shared" ref="Q31" ca="1" si="38">Q32+Q35+Q38+Q41</f>
        <v>-1915.8000000000002</v>
      </c>
      <c r="R31" s="124"/>
      <c r="S31" s="124"/>
      <c r="T31" s="124"/>
    </row>
    <row r="32" spans="1:20" s="80" customFormat="1" ht="14.25" x14ac:dyDescent="0.2">
      <c r="A32" s="79" t="s">
        <v>1088</v>
      </c>
      <c r="B32" s="113" t="s">
        <v>1089</v>
      </c>
      <c r="C32" s="135">
        <f t="shared" ref="C32:C41" ca="1" si="39">D32+E32</f>
        <v>-9000</v>
      </c>
      <c r="D32" s="136">
        <f ca="1">ROUND((SUMIF('2024 И'!$C:$I,РАСХОДЫ!A32,'2024 И'!$G:$G))/1000,1)</f>
        <v>0</v>
      </c>
      <c r="E32" s="137">
        <f t="shared" ref="E32:E41" ca="1" si="40">F32+G32</f>
        <v>-9000</v>
      </c>
      <c r="F32" s="136">
        <f ca="1">ROUND((SUMIF('2024 И'!$C:$I,РАСХОДЫ!A32,'2024 И'!$H:$H))/1000,1)</f>
        <v>-9000</v>
      </c>
      <c r="G32" s="136">
        <f ca="1">ROUND((SUMIF('2024 И'!$C:$I,РАСХОДЫ!A32,'2024 И'!$I:$I))/1000,1)</f>
        <v>0</v>
      </c>
      <c r="H32" s="68">
        <f t="shared" ref="H32:H41" ca="1" si="41">I32+J32</f>
        <v>-9000</v>
      </c>
      <c r="I32" s="68">
        <f ca="1">ROUND((SUMIF('2024 И'!$C:$O,РАСХОДЫ!A32,'2024 И'!$M:$M))/1000,1)</f>
        <v>0</v>
      </c>
      <c r="J32" s="68">
        <f t="shared" ref="J32:J41" ca="1" si="42">K32+L32</f>
        <v>-9000</v>
      </c>
      <c r="K32" s="125">
        <f ca="1">ROUND((SUMIF('2024 И'!$C:$O,РАСХОДЫ!A32,'2024 И'!$N:$N))/1000,1)</f>
        <v>-9000</v>
      </c>
      <c r="L32" s="126">
        <f ca="1">ROUND((SUMIF('2024 И'!$C:$O,РАСХОДЫ!A32,'2024 И'!$O:$O))/1000,1)</f>
        <v>0</v>
      </c>
      <c r="M32" s="70">
        <f t="shared" ref="M32:M41" ca="1" si="43">N32+O32</f>
        <v>14000</v>
      </c>
      <c r="N32" s="98">
        <f ca="1">ROUND((SUMIF('2023 И'!$C:$O,РАСХОДЫ!A32,'2023 И'!$M:$M))/1000,1)</f>
        <v>0</v>
      </c>
      <c r="O32" s="70">
        <f t="shared" ref="O32:O41" ca="1" si="44">P32+Q32</f>
        <v>14000</v>
      </c>
      <c r="P32" s="98">
        <f ca="1">ROUND((SUMIF('2023 И'!$C:$O,РАСХОДЫ!A32,'2023 И'!$N:$N))/1000,1)</f>
        <v>14000</v>
      </c>
      <c r="Q32" s="107">
        <f ca="1">ROUND((SUMIF('2023 И'!$C:$O,РАСХОДЫ!A32,'2023 И'!$O:$O))/1000,1)</f>
        <v>0</v>
      </c>
      <c r="R32" s="127"/>
      <c r="S32" s="127"/>
      <c r="T32" s="127"/>
    </row>
    <row r="33" spans="1:20" s="80" customFormat="1" ht="14.25" x14ac:dyDescent="0.2">
      <c r="A33" s="79" t="s">
        <v>1086</v>
      </c>
      <c r="B33" s="114" t="s">
        <v>1097</v>
      </c>
      <c r="C33" s="135">
        <f t="shared" ca="1" si="39"/>
        <v>0</v>
      </c>
      <c r="D33" s="136">
        <f ca="1">ROUND((SUMIF('2024 И'!$C:$I,РАСХОДЫ!A33,'2024 И'!$G:$G))/1000,1)</f>
        <v>0</v>
      </c>
      <c r="E33" s="137">
        <f t="shared" ca="1" si="40"/>
        <v>0</v>
      </c>
      <c r="F33" s="136">
        <f ca="1">ROUND((SUMIF('2024 И'!$C:$I,РАСХОДЫ!A33,'2024 И'!$H:$H))/1000,1)</f>
        <v>0</v>
      </c>
      <c r="G33" s="136">
        <f ca="1">ROUND((SUMIF('2024 И'!$C:$I,РАСХОДЫ!A33,'2024 И'!$I:$I))/1000,1)</f>
        <v>0</v>
      </c>
      <c r="H33" s="68">
        <f t="shared" ca="1" si="41"/>
        <v>0</v>
      </c>
      <c r="I33" s="68">
        <f ca="1">ROUND((SUMIF('2024 И'!$C:$O,РАСХОДЫ!A33,'2024 И'!$M:$M))/1000,1)</f>
        <v>0</v>
      </c>
      <c r="J33" s="68">
        <f t="shared" ca="1" si="42"/>
        <v>0</v>
      </c>
      <c r="K33" s="125">
        <f ca="1">ROUND((SUMIF('2024 И'!$C:$O,РАСХОДЫ!A33,'2024 И'!$N:$N))/1000,1)</f>
        <v>0</v>
      </c>
      <c r="L33" s="126">
        <f ca="1">ROUND((SUMIF('2024 И'!$C:$O,РАСХОДЫ!A33,'2024 И'!$O:$O))/1000,1)</f>
        <v>0</v>
      </c>
      <c r="M33" s="70"/>
      <c r="N33" s="98"/>
      <c r="O33" s="70"/>
      <c r="P33" s="98"/>
      <c r="Q33" s="107"/>
      <c r="R33" s="127"/>
      <c r="S33" s="127"/>
      <c r="T33" s="127"/>
    </row>
    <row r="34" spans="1:20" s="80" customFormat="1" ht="14.25" x14ac:dyDescent="0.2">
      <c r="A34" s="79" t="s">
        <v>1104</v>
      </c>
      <c r="B34" s="114" t="s">
        <v>1098</v>
      </c>
      <c r="C34" s="135">
        <f t="shared" ca="1" si="39"/>
        <v>-9000</v>
      </c>
      <c r="D34" s="136">
        <f ca="1">ROUND((SUMIF('2024 И'!$C:$I,РАСХОДЫ!A34,'2024 И'!$G:$G))/1000,1)</f>
        <v>0</v>
      </c>
      <c r="E34" s="137">
        <f t="shared" ca="1" si="40"/>
        <v>-9000</v>
      </c>
      <c r="F34" s="136">
        <f ca="1">ROUND((SUMIF('2024 И'!$C:$I,РАСХОДЫ!A34,'2024 И'!$H:$H))/1000,1)</f>
        <v>-9000</v>
      </c>
      <c r="G34" s="136">
        <f ca="1">ROUND((SUMIF('2024 И'!$C:$I,РАСХОДЫ!A34,'2024 И'!$I:$I))/1000,1)</f>
        <v>0</v>
      </c>
      <c r="H34" s="68">
        <f t="shared" ca="1" si="41"/>
        <v>-9000</v>
      </c>
      <c r="I34" s="68">
        <f ca="1">ROUND((SUMIF('2024 И'!$C:$O,РАСХОДЫ!A34,'2024 И'!$M:$M))/1000,1)</f>
        <v>0</v>
      </c>
      <c r="J34" s="68">
        <f t="shared" ca="1" si="42"/>
        <v>-9000</v>
      </c>
      <c r="K34" s="125">
        <f ca="1">ROUND((SUMIF('2024 И'!$C:$O,РАСХОДЫ!A34,'2024 И'!$N:$N))/1000,1)</f>
        <v>-9000</v>
      </c>
      <c r="L34" s="126">
        <f ca="1">ROUND((SUMIF('2024 И'!$C:$O,РАСХОДЫ!A34,'2024 И'!$O:$O))/1000,1)</f>
        <v>0</v>
      </c>
      <c r="M34" s="70"/>
      <c r="N34" s="98"/>
      <c r="O34" s="70"/>
      <c r="P34" s="98"/>
      <c r="Q34" s="107"/>
      <c r="R34" s="127"/>
      <c r="S34" s="127"/>
      <c r="T34" s="127"/>
    </row>
    <row r="35" spans="1:20" s="80" customFormat="1" ht="14.25" x14ac:dyDescent="0.2">
      <c r="A35" s="79" t="s">
        <v>1084</v>
      </c>
      <c r="B35" s="113" t="s">
        <v>1085</v>
      </c>
      <c r="C35" s="135">
        <f t="shared" ca="1" si="39"/>
        <v>4809</v>
      </c>
      <c r="D35" s="136">
        <f ca="1">ROUND((SUMIF('2024 И'!$C:$I,РАСХОДЫ!A35,'2024 И'!$G:$G))/1000,1)</f>
        <v>0</v>
      </c>
      <c r="E35" s="137">
        <f t="shared" ca="1" si="40"/>
        <v>4809</v>
      </c>
      <c r="F35" s="136">
        <f ca="1">ROUND((SUMIF('2024 И'!$C:$I,РАСХОДЫ!A35,'2024 И'!$H:$H))/1000,1)</f>
        <v>-300</v>
      </c>
      <c r="G35" s="136">
        <f ca="1">ROUND((SUMIF('2024 И'!$C:$I,РАСХОДЫ!A35,'2024 И'!$I:$I))/1000,1)</f>
        <v>5109</v>
      </c>
      <c r="H35" s="68">
        <f t="shared" ca="1" si="41"/>
        <v>4809</v>
      </c>
      <c r="I35" s="68">
        <f ca="1">ROUND((SUMIF('2024 И'!$C:$O,РАСХОДЫ!A35,'2024 И'!$M:$M))/1000,1)</f>
        <v>0</v>
      </c>
      <c r="J35" s="68">
        <f t="shared" ca="1" si="42"/>
        <v>4809</v>
      </c>
      <c r="K35" s="125">
        <f ca="1">ROUND((SUMIF('2024 И'!$C:$O,РАСХОДЫ!A35,'2024 И'!$N:$N))/1000,1)</f>
        <v>-300</v>
      </c>
      <c r="L35" s="126">
        <f ca="1">ROUND((SUMIF('2024 И'!$C:$O,РАСХОДЫ!A35,'2024 И'!$O:$O))/1000,1)</f>
        <v>5109</v>
      </c>
      <c r="M35" s="70">
        <f t="shared" ca="1" si="43"/>
        <v>3210</v>
      </c>
      <c r="N35" s="98">
        <f ca="1">ROUND((SUMIF('2023 И'!$C:$O,РАСХОДЫ!A35,'2023 И'!$M:$M))/1000,1)</f>
        <v>0</v>
      </c>
      <c r="O35" s="70">
        <f t="shared" ca="1" si="44"/>
        <v>3210</v>
      </c>
      <c r="P35" s="98">
        <f ca="1">ROUND((SUMIF('2023 И'!$C:$O,РАСХОДЫ!A35,'2023 И'!$N:$N))/1000,1)</f>
        <v>-3000</v>
      </c>
      <c r="Q35" s="107">
        <f ca="1">ROUND((SUMIF('2023 И'!$C:$O,РАСХОДЫ!A35,'2023 И'!$O:$O))/1000,1)</f>
        <v>6210</v>
      </c>
      <c r="R35" s="127"/>
      <c r="S35" s="127"/>
      <c r="T35" s="127"/>
    </row>
    <row r="36" spans="1:20" s="80" customFormat="1" ht="14.25" x14ac:dyDescent="0.2">
      <c r="A36" s="79" t="s">
        <v>1080</v>
      </c>
      <c r="B36" s="114" t="s">
        <v>1097</v>
      </c>
      <c r="C36" s="135">
        <f t="shared" ca="1" si="39"/>
        <v>16500</v>
      </c>
      <c r="D36" s="136">
        <f ca="1">ROUND((SUMIF('2024 И'!$C:$I,РАСХОДЫ!A36,'2024 И'!$G:$G))/1000,1)</f>
        <v>0</v>
      </c>
      <c r="E36" s="137">
        <f t="shared" ca="1" si="40"/>
        <v>16500</v>
      </c>
      <c r="F36" s="136">
        <f ca="1">ROUND((SUMIF('2024 И'!$C:$I,РАСХОДЫ!A36,'2024 И'!$H:$H))/1000,1)</f>
        <v>0</v>
      </c>
      <c r="G36" s="136">
        <f ca="1">ROUND((SUMIF('2024 И'!$C:$I,РАСХОДЫ!A36,'2024 И'!$I:$I))/1000,1)</f>
        <v>16500</v>
      </c>
      <c r="H36" s="68">
        <f t="shared" ca="1" si="41"/>
        <v>16500</v>
      </c>
      <c r="I36" s="68">
        <f ca="1">ROUND((SUMIF('2024 И'!$C:$O,РАСХОДЫ!A36,'2024 И'!$M:$M))/1000,1)</f>
        <v>0</v>
      </c>
      <c r="J36" s="68">
        <f t="shared" ca="1" si="42"/>
        <v>16500</v>
      </c>
      <c r="K36" s="125">
        <f ca="1">ROUND((SUMIF('2024 И'!$C:$O,РАСХОДЫ!A36,'2024 И'!$N:$N))/1000,1)</f>
        <v>0</v>
      </c>
      <c r="L36" s="126">
        <f ca="1">ROUND((SUMIF('2024 И'!$C:$O,РАСХОДЫ!A36,'2024 И'!$O:$O))/1000,1)</f>
        <v>16500</v>
      </c>
      <c r="M36" s="70">
        <f t="shared" ca="1" si="43"/>
        <v>23460</v>
      </c>
      <c r="N36" s="98">
        <f ca="1">ROUND((SUMIF('2023 И'!$C:$O,РАСХОДЫ!A36,'2023 И'!$M:$M))/1000,1)</f>
        <v>0</v>
      </c>
      <c r="O36" s="70">
        <f t="shared" ca="1" si="44"/>
        <v>23460</v>
      </c>
      <c r="P36" s="98">
        <f ca="1">ROUND((SUMIF('2023 И'!$C:$O,РАСХОДЫ!A36,'2023 И'!$N:$N))/1000,1)</f>
        <v>3000</v>
      </c>
      <c r="Q36" s="107">
        <f ca="1">ROUND((SUMIF('2023 И'!$C:$O,РАСХОДЫ!A36,'2023 И'!$O:$O))/1000,1)</f>
        <v>20460</v>
      </c>
      <c r="R36" s="127"/>
      <c r="S36" s="127"/>
      <c r="T36" s="127"/>
    </row>
    <row r="37" spans="1:20" s="80" customFormat="1" ht="14.25" x14ac:dyDescent="0.2">
      <c r="A37" s="79" t="s">
        <v>1074</v>
      </c>
      <c r="B37" s="114" t="s">
        <v>1098</v>
      </c>
      <c r="C37" s="135">
        <f t="shared" ca="1" si="39"/>
        <v>-11691</v>
      </c>
      <c r="D37" s="136">
        <f ca="1">ROUND((SUMIF('2024 И'!$C:$I,РАСХОДЫ!A37,'2024 И'!$G:$G))/1000,1)</f>
        <v>0</v>
      </c>
      <c r="E37" s="137">
        <f t="shared" ca="1" si="40"/>
        <v>-11691</v>
      </c>
      <c r="F37" s="136">
        <f ca="1">ROUND((SUMIF('2024 И'!$C:$I,РАСХОДЫ!A37,'2024 И'!$H:$H))/1000,1)</f>
        <v>-300</v>
      </c>
      <c r="G37" s="136">
        <f ca="1">ROUND((SUMIF('2024 И'!$C:$I,РАСХОДЫ!A37,'2024 И'!$I:$I))/1000,1)</f>
        <v>-11391</v>
      </c>
      <c r="H37" s="68">
        <f t="shared" ca="1" si="41"/>
        <v>-11691</v>
      </c>
      <c r="I37" s="68">
        <f ca="1">ROUND((SUMIF('2024 И'!$C:$O,РАСХОДЫ!A37,'2024 И'!$M:$M))/1000,1)</f>
        <v>0</v>
      </c>
      <c r="J37" s="68">
        <f t="shared" ca="1" si="42"/>
        <v>-11691</v>
      </c>
      <c r="K37" s="125">
        <f ca="1">ROUND((SUMIF('2024 И'!$C:$O,РАСХОДЫ!A37,'2024 И'!$N:$N))/1000,1)</f>
        <v>-300</v>
      </c>
      <c r="L37" s="126">
        <f ca="1">ROUND((SUMIF('2024 И'!$C:$O,РАСХОДЫ!A37,'2024 И'!$O:$O))/1000,1)</f>
        <v>-11391</v>
      </c>
      <c r="M37" s="70">
        <f t="shared" ca="1" si="43"/>
        <v>-20250</v>
      </c>
      <c r="N37" s="98">
        <f ca="1">ROUND((SUMIF('2023 И'!$C:$O,РАСХОДЫ!A37,'2023 И'!$M:$M))/1000,1)</f>
        <v>0</v>
      </c>
      <c r="O37" s="70">
        <f t="shared" ca="1" si="44"/>
        <v>-20250</v>
      </c>
      <c r="P37" s="98">
        <f ca="1">ROUND((SUMIF('2023 И'!$C:$O,РАСХОДЫ!A37,'2023 И'!$N:$N))/1000,1)</f>
        <v>-6000</v>
      </c>
      <c r="Q37" s="107">
        <f ca="1">ROUND((SUMIF('2023 И'!$C:$O,РАСХОДЫ!A37,'2023 И'!$O:$O))/1000,1)</f>
        <v>-14250</v>
      </c>
      <c r="R37" s="127"/>
      <c r="S37" s="127"/>
      <c r="T37" s="127"/>
    </row>
    <row r="38" spans="1:20" s="80" customFormat="1" ht="14.25" x14ac:dyDescent="0.2">
      <c r="A38" s="79" t="s">
        <v>1067</v>
      </c>
      <c r="B38" s="113" t="s">
        <v>1068</v>
      </c>
      <c r="C38" s="135">
        <f t="shared" ca="1" si="39"/>
        <v>-4809</v>
      </c>
      <c r="D38" s="136">
        <f ca="1">ROUND((SUMIF('2024 И'!$C:$I,РАСХОДЫ!A38,'2024 И'!$G:$G))/1000,1)</f>
        <v>-4809</v>
      </c>
      <c r="E38" s="137">
        <f t="shared" ca="1" si="40"/>
        <v>0</v>
      </c>
      <c r="F38" s="136">
        <f ca="1">ROUND((SUMIF('2024 И'!$C:$I,РАСХОДЫ!A38,'2024 И'!$H:$H))/1000,1)</f>
        <v>0</v>
      </c>
      <c r="G38" s="136">
        <f ca="1">ROUND((SUMIF('2024 И'!$C:$I,РАСХОДЫ!A38,'2024 И'!$I:$I))/1000,1)</f>
        <v>0</v>
      </c>
      <c r="H38" s="68">
        <f t="shared" ca="1" si="41"/>
        <v>-4809</v>
      </c>
      <c r="I38" s="68">
        <f ca="1">ROUND((SUMIF('2024 И'!$C:$O,РАСХОДЫ!A38,'2024 И'!$M:$M))/1000,1)</f>
        <v>-4809</v>
      </c>
      <c r="J38" s="68">
        <f t="shared" ca="1" si="42"/>
        <v>0</v>
      </c>
      <c r="K38" s="125">
        <f ca="1">ROUND((SUMIF('2024 И'!$C:$O,РАСХОДЫ!A38,'2024 И'!$N:$N))/1000,1)</f>
        <v>0</v>
      </c>
      <c r="L38" s="126">
        <f ca="1">ROUND((SUMIF('2024 И'!$C:$O,РАСХОДЫ!A38,'2024 И'!$O:$O))/1000,1)</f>
        <v>0</v>
      </c>
      <c r="M38" s="70">
        <f t="shared" ca="1" si="43"/>
        <v>-3210</v>
      </c>
      <c r="N38" s="98">
        <f ca="1">ROUND((SUMIF('2023 И'!$C:$O,РАСХОДЫ!A38,'2023 И'!$M:$M))/1000,1)</f>
        <v>-3210</v>
      </c>
      <c r="O38" s="70">
        <f t="shared" ca="1" si="44"/>
        <v>0</v>
      </c>
      <c r="P38" s="98">
        <f ca="1">ROUND((SUMIF('2023 И'!$C:$O,РАСХОДЫ!A38,'2023 И'!$N:$N))/1000,1)</f>
        <v>0</v>
      </c>
      <c r="Q38" s="107">
        <f ca="1">ROUND((SUMIF('2023 И'!$C:$O,РАСХОДЫ!A38,'2023 И'!$O:$O))/1000,1)</f>
        <v>0</v>
      </c>
      <c r="R38" s="127"/>
      <c r="S38" s="127"/>
      <c r="T38" s="127"/>
    </row>
    <row r="39" spans="1:20" s="80" customFormat="1" ht="14.25" x14ac:dyDescent="0.2">
      <c r="A39" s="79" t="s">
        <v>1065</v>
      </c>
      <c r="B39" s="114" t="s">
        <v>1099</v>
      </c>
      <c r="C39" s="135">
        <f t="shared" ca="1" si="39"/>
        <v>-16500</v>
      </c>
      <c r="D39" s="136">
        <f ca="1">ROUND((SUMIF('2024 И'!$C:$I,РАСХОДЫ!A39,'2024 И'!$G:$G))/1000,1)</f>
        <v>-16500</v>
      </c>
      <c r="E39" s="137">
        <f t="shared" ca="1" si="40"/>
        <v>0</v>
      </c>
      <c r="F39" s="136">
        <f ca="1">ROUND((SUMIF('2024 И'!$C:$I,РАСХОДЫ!A39,'2024 И'!$H:$H))/1000,1)</f>
        <v>0</v>
      </c>
      <c r="G39" s="136">
        <f ca="1">ROUND((SUMIF('2024 И'!$C:$I,РАСХОДЫ!A39,'2024 И'!$I:$I))/1000,1)</f>
        <v>0</v>
      </c>
      <c r="H39" s="68">
        <f t="shared" ca="1" si="41"/>
        <v>-16500</v>
      </c>
      <c r="I39" s="68">
        <f ca="1">ROUND((SUMIF('2024 И'!$C:$O,РАСХОДЫ!A39,'2024 И'!$M:$M))/1000,1)</f>
        <v>-16500</v>
      </c>
      <c r="J39" s="68">
        <f t="shared" ca="1" si="42"/>
        <v>0</v>
      </c>
      <c r="K39" s="125">
        <f ca="1">ROUND((SUMIF('2024 И'!$C:$O,РАСХОДЫ!A39,'2024 И'!$N:$N))/1000,1)</f>
        <v>0</v>
      </c>
      <c r="L39" s="126">
        <f ca="1">ROUND((SUMIF('2024 И'!$C:$O,РАСХОДЫ!A39,'2024 И'!$O:$O))/1000,1)</f>
        <v>0</v>
      </c>
      <c r="M39" s="70">
        <f t="shared" ca="1" si="43"/>
        <v>-23460</v>
      </c>
      <c r="N39" s="98">
        <f ca="1">ROUND((SUMIF('2023 И'!$C:$O,РАСХОДЫ!A39,'2023 И'!$M:$M))/1000,1)</f>
        <v>-23460</v>
      </c>
      <c r="O39" s="70">
        <f t="shared" ca="1" si="44"/>
        <v>0</v>
      </c>
      <c r="P39" s="98">
        <f ca="1">ROUND((SUMIF('2023 И'!$C:$O,РАСХОДЫ!A39,'2023 И'!$N:$N))/1000,1)</f>
        <v>0</v>
      </c>
      <c r="Q39" s="107">
        <f ca="1">ROUND((SUMIF('2023 И'!$C:$O,РАСХОДЫ!A39,'2023 И'!$O:$O))/1000,1)</f>
        <v>0</v>
      </c>
      <c r="R39" s="127"/>
      <c r="S39" s="127"/>
      <c r="T39" s="127"/>
    </row>
    <row r="40" spans="1:20" s="80" customFormat="1" ht="14.25" x14ac:dyDescent="0.2">
      <c r="A40" s="79" t="s">
        <v>1059</v>
      </c>
      <c r="B40" s="114" t="s">
        <v>1100</v>
      </c>
      <c r="C40" s="135">
        <f t="shared" ca="1" si="39"/>
        <v>11691</v>
      </c>
      <c r="D40" s="136">
        <f ca="1">ROUND((SUMIF('2024 И'!$C:$I,РАСХОДЫ!A40,'2024 И'!$G:$G))/1000,1)</f>
        <v>11691</v>
      </c>
      <c r="E40" s="137">
        <f t="shared" ca="1" si="40"/>
        <v>0</v>
      </c>
      <c r="F40" s="136">
        <f ca="1">ROUND((SUMIF('2024 И'!$C:$I,РАСХОДЫ!A40,'2024 И'!$H:$H))/1000,1)</f>
        <v>0</v>
      </c>
      <c r="G40" s="136">
        <f ca="1">ROUND((SUMIF('2024 И'!$C:$I,РАСХОДЫ!A40,'2024 И'!$I:$I))/1000,1)</f>
        <v>0</v>
      </c>
      <c r="H40" s="68">
        <f t="shared" ca="1" si="41"/>
        <v>11691</v>
      </c>
      <c r="I40" s="68">
        <f ca="1">ROUND((SUMIF('2024 И'!$C:$O,РАСХОДЫ!A40,'2024 И'!$M:$M))/1000,1)</f>
        <v>11691</v>
      </c>
      <c r="J40" s="68">
        <f t="shared" ca="1" si="42"/>
        <v>0</v>
      </c>
      <c r="K40" s="125">
        <f ca="1">ROUND((SUMIF('2024 И'!$C:$O,РАСХОДЫ!A40,'2024 И'!$N:$N))/1000,1)</f>
        <v>0</v>
      </c>
      <c r="L40" s="126">
        <f ca="1">ROUND((SUMIF('2024 И'!$C:$O,РАСХОДЫ!A40,'2024 И'!$O:$O))/1000,1)</f>
        <v>0</v>
      </c>
      <c r="M40" s="70">
        <f t="shared" ca="1" si="43"/>
        <v>20250</v>
      </c>
      <c r="N40" s="98">
        <f ca="1">ROUND((SUMIF('2023 И'!$C:$O,РАСХОДЫ!A40,'2023 И'!$M:$M))/1000,1)</f>
        <v>20250</v>
      </c>
      <c r="O40" s="70">
        <f t="shared" ca="1" si="44"/>
        <v>0</v>
      </c>
      <c r="P40" s="98">
        <f ca="1">ROUND((SUMIF('2023 И'!$C:$O,РАСХОДЫ!A40,'2023 И'!$N:$N))/1000,1)</f>
        <v>0</v>
      </c>
      <c r="Q40" s="107">
        <f ca="1">ROUND((SUMIF('2023 И'!$C:$O,РАСХОДЫ!A40,'2023 И'!$O:$O))/1000,1)</f>
        <v>0</v>
      </c>
      <c r="R40" s="127"/>
      <c r="S40" s="127"/>
      <c r="T40" s="127"/>
    </row>
    <row r="41" spans="1:20" s="80" customFormat="1" thickBot="1" x14ac:dyDescent="0.25">
      <c r="A41" s="79" t="s">
        <v>1050</v>
      </c>
      <c r="B41" s="115" t="s">
        <v>1101</v>
      </c>
      <c r="C41" s="139">
        <f t="shared" ca="1" si="39"/>
        <v>218029</v>
      </c>
      <c r="D41" s="141">
        <f ca="1">ROUND((SUMIF('2024 И'!$C:$I,РАСХОДЫ!A41,'2024 И'!$G:$G))/1000,1)</f>
        <v>173286.3</v>
      </c>
      <c r="E41" s="140">
        <f t="shared" ca="1" si="40"/>
        <v>44742.7</v>
      </c>
      <c r="F41" s="141">
        <f ca="1">ROUND((SUMIF('2024 И'!$C:$I,РАСХОДЫ!A41,'2024 И'!$H:$H))/1000,1)</f>
        <v>17947.599999999999</v>
      </c>
      <c r="G41" s="141">
        <f ca="1">ROUND((SUMIF('2024 И'!$C:$I,РАСХОДЫ!A41,'2024 И'!$I:$I))/1000,1)</f>
        <v>26795.1</v>
      </c>
      <c r="H41" s="75">
        <f t="shared" ca="1" si="41"/>
        <v>-90908.9</v>
      </c>
      <c r="I41" s="75">
        <f ca="1">ROUND((SUMIF('2024 И'!$C:$O,РАСХОДЫ!A41,'2024 И'!$M:$M))/1000,1)</f>
        <v>-83569</v>
      </c>
      <c r="J41" s="75">
        <f t="shared" ca="1" si="42"/>
        <v>-7339.9</v>
      </c>
      <c r="K41" s="128">
        <f ca="1">ROUND((SUMIF('2024 И'!$C:$O,РАСХОДЫ!A41,'2024 И'!$N:$N))/1000,1)</f>
        <v>-4456.7</v>
      </c>
      <c r="L41" s="129">
        <f ca="1">ROUND((SUMIF('2024 И'!$C:$O,РАСХОДЫ!A41,'2024 И'!$O:$O))/1000,1)</f>
        <v>-2883.2</v>
      </c>
      <c r="M41" s="77">
        <f t="shared" ca="1" si="43"/>
        <v>-63741.7</v>
      </c>
      <c r="N41" s="108">
        <f ca="1">ROUND((SUMIF('2023 И'!$C:$O,РАСХОДЫ!A41,'2023 И'!$M:$M))/1000,1)</f>
        <v>-44916</v>
      </c>
      <c r="O41" s="77">
        <f t="shared" ca="1" si="44"/>
        <v>-18825.7</v>
      </c>
      <c r="P41" s="108">
        <f ca="1">ROUND((SUMIF('2023 И'!$C:$O,РАСХОДЫ!A41,'2023 И'!$N:$N))/1000,1)</f>
        <v>-10699.9</v>
      </c>
      <c r="Q41" s="109">
        <f ca="1">ROUND((SUMIF('2023 И'!$C:$O,РАСХОДЫ!A41,'2023 И'!$O:$O))/1000,1)</f>
        <v>-8125.8</v>
      </c>
      <c r="R41" s="127"/>
      <c r="S41" s="127"/>
      <c r="T41" s="127"/>
    </row>
    <row r="42" spans="1:20" s="80" customFormat="1" ht="14.25" x14ac:dyDescent="0.2">
      <c r="A42" s="79"/>
      <c r="B42" s="91"/>
      <c r="C42" s="94"/>
      <c r="D42" s="94"/>
      <c r="E42" s="94"/>
      <c r="F42" s="94"/>
      <c r="G42" s="94"/>
      <c r="H42" s="94"/>
      <c r="I42" s="94"/>
      <c r="J42" s="94"/>
      <c r="K42" s="94"/>
      <c r="L42" s="94"/>
      <c r="M42" s="94"/>
      <c r="N42" s="94"/>
      <c r="O42" s="94"/>
      <c r="P42" s="94"/>
      <c r="Q42" s="94"/>
      <c r="R42" s="127"/>
      <c r="S42" s="127"/>
      <c r="T42" s="127"/>
    </row>
    <row r="43" spans="1:20" s="80" customFormat="1" ht="14.25" x14ac:dyDescent="0.2">
      <c r="A43" s="79"/>
      <c r="B43" s="91"/>
      <c r="C43" s="94"/>
      <c r="D43" s="94"/>
      <c r="E43" s="94"/>
      <c r="F43" s="94"/>
      <c r="G43" s="94"/>
      <c r="H43" s="94"/>
      <c r="I43" s="94"/>
      <c r="J43" s="94"/>
      <c r="K43" s="94"/>
      <c r="L43" s="94"/>
      <c r="M43" s="94"/>
      <c r="N43" s="94"/>
      <c r="O43" s="94"/>
      <c r="P43" s="94"/>
      <c r="Q43" s="94"/>
      <c r="R43" s="127"/>
      <c r="S43" s="127"/>
      <c r="T43" s="127"/>
    </row>
    <row r="44" spans="1:20" s="80" customFormat="1" ht="14.25" x14ac:dyDescent="0.2">
      <c r="A44" s="79"/>
      <c r="B44" s="91"/>
      <c r="C44" s="94"/>
      <c r="D44" s="94"/>
      <c r="E44" s="94"/>
      <c r="F44" s="94"/>
      <c r="G44" s="94"/>
      <c r="H44" s="94"/>
      <c r="I44" s="94"/>
      <c r="J44" s="94"/>
      <c r="K44" s="94"/>
      <c r="L44" s="94"/>
      <c r="M44" s="94"/>
      <c r="N44" s="94"/>
      <c r="O44" s="94"/>
      <c r="P44" s="94"/>
      <c r="Q44" s="94"/>
      <c r="R44" s="127"/>
      <c r="S44" s="127"/>
      <c r="T44" s="127"/>
    </row>
    <row r="45" spans="1:20" s="80" customFormat="1" ht="14.25" x14ac:dyDescent="0.2">
      <c r="A45" s="79"/>
      <c r="B45" s="91"/>
      <c r="C45" s="94"/>
      <c r="D45" s="94"/>
      <c r="E45" s="94"/>
      <c r="F45" s="94"/>
      <c r="G45" s="94"/>
      <c r="H45" s="94"/>
      <c r="I45" s="94"/>
      <c r="J45" s="94"/>
      <c r="K45" s="94"/>
      <c r="L45" s="94"/>
      <c r="M45" s="94"/>
      <c r="N45" s="94"/>
      <c r="O45" s="94"/>
      <c r="P45" s="94"/>
      <c r="Q45" s="94"/>
      <c r="R45" s="127"/>
      <c r="S45" s="127"/>
      <c r="T45" s="127"/>
    </row>
    <row r="46" spans="1:20" s="80" customFormat="1" ht="14.25" x14ac:dyDescent="0.2">
      <c r="A46" s="79"/>
      <c r="B46" s="91"/>
      <c r="C46" s="94"/>
      <c r="D46" s="94"/>
      <c r="E46" s="94"/>
      <c r="F46" s="94"/>
      <c r="G46" s="94"/>
      <c r="H46" s="94"/>
      <c r="I46" s="94"/>
      <c r="J46" s="94"/>
      <c r="K46" s="94"/>
      <c r="L46" s="94"/>
      <c r="M46" s="94"/>
      <c r="N46" s="94"/>
      <c r="O46" s="94"/>
      <c r="P46" s="94"/>
      <c r="Q46" s="94"/>
      <c r="R46" s="127"/>
      <c r="S46" s="127"/>
      <c r="T46" s="127"/>
    </row>
    <row r="47" spans="1:20" s="80" customFormat="1" ht="14.25" x14ac:dyDescent="0.2">
      <c r="A47" s="79"/>
      <c r="B47" s="91"/>
      <c r="C47" s="94"/>
      <c r="D47" s="94"/>
      <c r="E47" s="94"/>
      <c r="F47" s="94"/>
      <c r="G47" s="94"/>
      <c r="H47" s="94"/>
      <c r="I47" s="94"/>
      <c r="J47" s="94"/>
      <c r="K47" s="94"/>
      <c r="L47" s="94"/>
      <c r="M47" s="94"/>
      <c r="N47" s="94"/>
      <c r="O47" s="94"/>
      <c r="P47" s="94"/>
      <c r="Q47" s="94"/>
      <c r="R47" s="127"/>
      <c r="S47" s="127"/>
      <c r="T47" s="127"/>
    </row>
    <row r="48" spans="1:20" s="80" customFormat="1" ht="14.25" x14ac:dyDescent="0.2">
      <c r="A48" s="79"/>
      <c r="B48" s="91"/>
      <c r="C48" s="94"/>
      <c r="D48" s="94"/>
      <c r="E48" s="94"/>
      <c r="F48" s="94"/>
      <c r="G48" s="94"/>
      <c r="H48" s="94"/>
      <c r="I48" s="94"/>
      <c r="J48" s="94"/>
      <c r="K48" s="94"/>
      <c r="L48" s="94"/>
      <c r="M48" s="94"/>
      <c r="N48" s="94"/>
      <c r="O48" s="94"/>
      <c r="P48" s="94"/>
      <c r="Q48" s="94"/>
      <c r="R48" s="127"/>
      <c r="S48" s="127"/>
      <c r="T48" s="127"/>
    </row>
    <row r="49" spans="1:20" s="80" customFormat="1" ht="14.25" x14ac:dyDescent="0.2">
      <c r="A49" s="79"/>
      <c r="B49" s="91"/>
      <c r="C49" s="94"/>
      <c r="D49" s="94"/>
      <c r="E49" s="94"/>
      <c r="F49" s="94"/>
      <c r="G49" s="94"/>
      <c r="H49" s="94"/>
      <c r="I49" s="94"/>
      <c r="J49" s="94"/>
      <c r="K49" s="94"/>
      <c r="L49" s="94"/>
      <c r="M49" s="94"/>
      <c r="N49" s="94"/>
      <c r="O49" s="94"/>
      <c r="P49" s="94"/>
      <c r="Q49" s="94"/>
      <c r="R49" s="127"/>
      <c r="S49" s="127"/>
      <c r="T49" s="127"/>
    </row>
    <row r="50" spans="1:20" s="80" customFormat="1" ht="14.25" x14ac:dyDescent="0.2">
      <c r="A50" s="79"/>
      <c r="B50" s="91"/>
      <c r="C50" s="94"/>
      <c r="D50" s="94"/>
      <c r="E50" s="94"/>
      <c r="F50" s="94"/>
      <c r="G50" s="94"/>
      <c r="H50" s="94"/>
      <c r="I50" s="94"/>
      <c r="J50" s="94"/>
      <c r="K50" s="94"/>
      <c r="L50" s="94"/>
      <c r="M50" s="94"/>
      <c r="N50" s="94"/>
      <c r="O50" s="94"/>
      <c r="P50" s="94"/>
      <c r="Q50" s="94"/>
      <c r="R50" s="127"/>
      <c r="S50" s="127"/>
      <c r="T50" s="127"/>
    </row>
    <row r="51" spans="1:20" s="80" customFormat="1" ht="14.25" x14ac:dyDescent="0.2">
      <c r="A51" s="79"/>
      <c r="B51" s="91"/>
      <c r="C51" s="94"/>
      <c r="D51" s="94"/>
      <c r="E51" s="94"/>
      <c r="F51" s="94"/>
      <c r="G51" s="94"/>
      <c r="H51" s="94"/>
      <c r="I51" s="94"/>
      <c r="J51" s="94"/>
      <c r="K51" s="94"/>
      <c r="L51" s="94"/>
      <c r="M51" s="94"/>
      <c r="N51" s="94"/>
      <c r="O51" s="94"/>
      <c r="P51" s="94"/>
      <c r="Q51" s="94"/>
      <c r="R51" s="127"/>
      <c r="S51" s="127"/>
      <c r="T51" s="127"/>
    </row>
    <row r="52" spans="1:20" s="80" customFormat="1" ht="14.25" x14ac:dyDescent="0.2">
      <c r="A52" s="79"/>
      <c r="B52" s="91"/>
      <c r="C52" s="94"/>
      <c r="D52" s="94"/>
      <c r="E52" s="94"/>
      <c r="F52" s="94"/>
      <c r="G52" s="94"/>
      <c r="H52" s="94"/>
      <c r="I52" s="94"/>
      <c r="J52" s="94"/>
      <c r="K52" s="94"/>
      <c r="L52" s="94"/>
      <c r="M52" s="94"/>
      <c r="N52" s="94"/>
      <c r="O52" s="94"/>
      <c r="P52" s="94"/>
      <c r="Q52" s="94"/>
      <c r="R52" s="127"/>
      <c r="S52" s="127"/>
      <c r="T52" s="127"/>
    </row>
    <row r="53" spans="1:20" s="80" customFormat="1" ht="14.25" x14ac:dyDescent="0.2">
      <c r="A53" s="79"/>
      <c r="B53" s="91"/>
      <c r="C53" s="94"/>
      <c r="D53" s="94"/>
      <c r="E53" s="94"/>
      <c r="F53" s="94"/>
      <c r="G53" s="94"/>
      <c r="H53" s="94"/>
      <c r="I53" s="94"/>
      <c r="J53" s="94"/>
      <c r="K53" s="94"/>
      <c r="L53" s="94"/>
      <c r="M53" s="94"/>
      <c r="N53" s="94"/>
      <c r="O53" s="94"/>
      <c r="P53" s="94"/>
      <c r="Q53" s="94"/>
      <c r="R53" s="127"/>
      <c r="S53" s="127"/>
      <c r="T53" s="127"/>
    </row>
    <row r="54" spans="1:20" s="80" customFormat="1" ht="14.25" x14ac:dyDescent="0.2">
      <c r="A54" s="79"/>
      <c r="B54" s="91"/>
      <c r="C54" s="94"/>
      <c r="D54" s="94"/>
      <c r="E54" s="94"/>
      <c r="F54" s="94"/>
      <c r="G54" s="94"/>
      <c r="H54" s="94"/>
      <c r="I54" s="94"/>
      <c r="J54" s="94"/>
      <c r="K54" s="94"/>
      <c r="L54" s="94"/>
      <c r="M54" s="94"/>
      <c r="N54" s="94"/>
      <c r="O54" s="94"/>
      <c r="P54" s="94"/>
      <c r="Q54" s="94"/>
      <c r="R54" s="127"/>
      <c r="S54" s="127"/>
      <c r="T54" s="127"/>
    </row>
    <row r="55" spans="1:20" s="80" customFormat="1" ht="14.25" x14ac:dyDescent="0.2">
      <c r="A55" s="79"/>
      <c r="B55" s="91"/>
      <c r="C55" s="94"/>
      <c r="D55" s="94"/>
      <c r="E55" s="94"/>
      <c r="F55" s="94"/>
      <c r="G55" s="94"/>
      <c r="H55" s="94"/>
      <c r="I55" s="94"/>
      <c r="J55" s="94"/>
      <c r="K55" s="94"/>
      <c r="L55" s="94"/>
      <c r="M55" s="94"/>
      <c r="N55" s="94"/>
      <c r="O55" s="94"/>
      <c r="P55" s="94"/>
      <c r="Q55" s="94"/>
      <c r="R55" s="127"/>
      <c r="S55" s="127"/>
      <c r="T55" s="127"/>
    </row>
    <row r="56" spans="1:20" s="80" customFormat="1" ht="14.25" x14ac:dyDescent="0.2">
      <c r="A56" s="79"/>
      <c r="B56" s="91"/>
      <c r="C56" s="94"/>
      <c r="D56" s="94"/>
      <c r="E56" s="94"/>
      <c r="F56" s="94"/>
      <c r="G56" s="94"/>
      <c r="H56" s="94"/>
      <c r="I56" s="94"/>
      <c r="J56" s="94"/>
      <c r="K56" s="94"/>
      <c r="L56" s="94"/>
      <c r="M56" s="94"/>
      <c r="N56" s="94"/>
      <c r="O56" s="94"/>
      <c r="P56" s="94"/>
      <c r="Q56" s="94"/>
      <c r="R56" s="127"/>
      <c r="S56" s="127"/>
      <c r="T56" s="127"/>
    </row>
    <row r="57" spans="1:20" s="80" customFormat="1" ht="14.25" x14ac:dyDescent="0.2">
      <c r="A57" s="79"/>
      <c r="B57" s="91"/>
      <c r="C57" s="94"/>
      <c r="D57" s="94"/>
      <c r="E57" s="94"/>
      <c r="F57" s="94"/>
      <c r="G57" s="94"/>
      <c r="H57" s="94"/>
      <c r="I57" s="94"/>
      <c r="J57" s="94"/>
      <c r="K57" s="94"/>
      <c r="L57" s="94"/>
      <c r="M57" s="94"/>
      <c r="N57" s="94"/>
      <c r="O57" s="94"/>
      <c r="P57" s="94"/>
      <c r="Q57" s="94"/>
      <c r="R57" s="127"/>
      <c r="S57" s="127"/>
      <c r="T57" s="127"/>
    </row>
    <row r="58" spans="1:20" s="80" customFormat="1" ht="14.25" x14ac:dyDescent="0.2">
      <c r="A58" s="79"/>
      <c r="B58" s="91"/>
      <c r="C58" s="94"/>
      <c r="D58" s="94"/>
      <c r="E58" s="94"/>
      <c r="F58" s="94"/>
      <c r="G58" s="94"/>
      <c r="H58" s="94"/>
      <c r="I58" s="94"/>
      <c r="J58" s="94"/>
      <c r="K58" s="94"/>
      <c r="L58" s="94"/>
      <c r="M58" s="94"/>
      <c r="N58" s="94"/>
      <c r="O58" s="94"/>
      <c r="P58" s="94"/>
      <c r="Q58" s="94"/>
      <c r="R58" s="127"/>
      <c r="S58" s="127"/>
      <c r="T58" s="127"/>
    </row>
    <row r="59" spans="1:20" s="80" customFormat="1" ht="14.25" x14ac:dyDescent="0.2">
      <c r="A59" s="79"/>
      <c r="B59" s="91"/>
      <c r="C59" s="94"/>
      <c r="D59" s="94"/>
      <c r="E59" s="94"/>
      <c r="F59" s="94"/>
      <c r="G59" s="94"/>
      <c r="H59" s="94"/>
      <c r="I59" s="94"/>
      <c r="J59" s="94"/>
      <c r="K59" s="94"/>
      <c r="L59" s="94"/>
      <c r="M59" s="94"/>
      <c r="N59" s="94"/>
      <c r="O59" s="94"/>
      <c r="P59" s="94"/>
      <c r="Q59" s="94"/>
      <c r="R59" s="127"/>
      <c r="S59" s="127"/>
      <c r="T59" s="127"/>
    </row>
    <row r="60" spans="1:20" s="80" customFormat="1" ht="14.25" x14ac:dyDescent="0.2">
      <c r="A60" s="79"/>
      <c r="B60" s="91"/>
      <c r="C60" s="94"/>
      <c r="D60" s="94"/>
      <c r="E60" s="94"/>
      <c r="F60" s="94"/>
      <c r="G60" s="94"/>
      <c r="H60" s="94"/>
      <c r="I60" s="94"/>
      <c r="J60" s="94"/>
      <c r="K60" s="94"/>
      <c r="L60" s="94"/>
      <c r="M60" s="94"/>
      <c r="N60" s="94"/>
      <c r="O60" s="94"/>
      <c r="P60" s="94"/>
      <c r="Q60" s="94"/>
      <c r="R60" s="127"/>
      <c r="S60" s="127"/>
      <c r="T60" s="127"/>
    </row>
    <row r="61" spans="1:20" s="80" customFormat="1" ht="14.25" x14ac:dyDescent="0.2">
      <c r="A61" s="79"/>
      <c r="B61" s="91"/>
      <c r="C61" s="94"/>
      <c r="D61" s="94"/>
      <c r="E61" s="94"/>
      <c r="F61" s="94"/>
      <c r="G61" s="94"/>
      <c r="H61" s="94"/>
      <c r="I61" s="94"/>
      <c r="J61" s="94"/>
      <c r="K61" s="94"/>
      <c r="L61" s="94"/>
      <c r="M61" s="94"/>
      <c r="N61" s="94"/>
      <c r="O61" s="94"/>
      <c r="P61" s="94"/>
      <c r="Q61" s="94"/>
      <c r="R61" s="127"/>
      <c r="S61" s="127"/>
      <c r="T61" s="127"/>
    </row>
    <row r="62" spans="1:20" s="80" customFormat="1" ht="14.25" x14ac:dyDescent="0.2">
      <c r="A62" s="79"/>
      <c r="B62" s="91"/>
      <c r="C62" s="94"/>
      <c r="D62" s="94"/>
      <c r="E62" s="94"/>
      <c r="F62" s="94"/>
      <c r="G62" s="94"/>
      <c r="H62" s="94"/>
      <c r="I62" s="94"/>
      <c r="J62" s="94"/>
      <c r="K62" s="94"/>
      <c r="L62" s="94"/>
      <c r="M62" s="94"/>
      <c r="N62" s="94"/>
      <c r="O62" s="94"/>
      <c r="P62" s="94"/>
      <c r="Q62" s="94"/>
      <c r="R62" s="127"/>
      <c r="S62" s="127"/>
      <c r="T62" s="127"/>
    </row>
    <row r="63" spans="1:20" s="80" customFormat="1" ht="14.25" x14ac:dyDescent="0.2">
      <c r="A63" s="79"/>
      <c r="B63" s="91"/>
      <c r="C63" s="94"/>
      <c r="D63" s="94"/>
      <c r="E63" s="94"/>
      <c r="F63" s="94"/>
      <c r="G63" s="94"/>
      <c r="H63" s="94"/>
      <c r="I63" s="94"/>
      <c r="J63" s="94"/>
      <c r="K63" s="94"/>
      <c r="L63" s="94"/>
      <c r="M63" s="94"/>
      <c r="N63" s="94"/>
      <c r="O63" s="94"/>
      <c r="P63" s="94"/>
      <c r="Q63" s="94"/>
      <c r="R63" s="127"/>
      <c r="S63" s="127"/>
      <c r="T63" s="127"/>
    </row>
    <row r="64" spans="1:20" s="80" customFormat="1" ht="14.25" x14ac:dyDescent="0.2">
      <c r="A64" s="79"/>
      <c r="B64" s="91"/>
      <c r="C64" s="94"/>
      <c r="D64" s="94"/>
      <c r="E64" s="94"/>
      <c r="F64" s="94"/>
      <c r="G64" s="94"/>
      <c r="H64" s="94"/>
      <c r="I64" s="94"/>
      <c r="J64" s="94"/>
      <c r="K64" s="94"/>
      <c r="L64" s="94"/>
      <c r="M64" s="94"/>
      <c r="N64" s="94"/>
      <c r="O64" s="94"/>
      <c r="P64" s="94"/>
      <c r="Q64" s="94"/>
      <c r="R64" s="127"/>
      <c r="S64" s="127"/>
      <c r="T64" s="127"/>
    </row>
    <row r="65" spans="1:20" s="80" customFormat="1" ht="14.25" x14ac:dyDescent="0.2">
      <c r="A65" s="79"/>
      <c r="B65" s="91"/>
      <c r="C65" s="94"/>
      <c r="D65" s="94"/>
      <c r="E65" s="94"/>
      <c r="F65" s="94"/>
      <c r="G65" s="94"/>
      <c r="H65" s="94"/>
      <c r="I65" s="94"/>
      <c r="J65" s="94"/>
      <c r="K65" s="94"/>
      <c r="L65" s="94"/>
      <c r="M65" s="94"/>
      <c r="N65" s="94"/>
      <c r="O65" s="94"/>
      <c r="P65" s="94"/>
      <c r="Q65" s="94"/>
      <c r="R65" s="127"/>
      <c r="S65" s="127"/>
      <c r="T65" s="127"/>
    </row>
    <row r="66" spans="1:20" s="80" customFormat="1" ht="14.25" x14ac:dyDescent="0.2">
      <c r="A66" s="79"/>
      <c r="B66" s="91"/>
      <c r="C66" s="94"/>
      <c r="D66" s="94"/>
      <c r="E66" s="94"/>
      <c r="F66" s="94"/>
      <c r="G66" s="94"/>
      <c r="H66" s="94"/>
      <c r="I66" s="94"/>
      <c r="J66" s="94"/>
      <c r="K66" s="94"/>
      <c r="L66" s="94"/>
      <c r="M66" s="94"/>
      <c r="N66" s="94"/>
      <c r="O66" s="94"/>
      <c r="P66" s="94"/>
      <c r="Q66" s="94"/>
      <c r="R66" s="127"/>
      <c r="S66" s="127"/>
      <c r="T66" s="127"/>
    </row>
    <row r="67" spans="1:20" s="80" customFormat="1" ht="14.25" x14ac:dyDescent="0.2">
      <c r="A67" s="79"/>
      <c r="B67" s="91"/>
      <c r="C67" s="94"/>
      <c r="D67" s="94"/>
      <c r="E67" s="94"/>
      <c r="F67" s="94"/>
      <c r="G67" s="94"/>
      <c r="H67" s="94"/>
      <c r="I67" s="94"/>
      <c r="J67" s="94"/>
      <c r="K67" s="94"/>
      <c r="L67" s="94"/>
      <c r="M67" s="94"/>
      <c r="N67" s="94"/>
      <c r="O67" s="94"/>
      <c r="P67" s="94"/>
      <c r="Q67" s="94"/>
      <c r="R67" s="127"/>
      <c r="S67" s="127"/>
      <c r="T67" s="127"/>
    </row>
    <row r="68" spans="1:20" s="80" customFormat="1" ht="14.25" x14ac:dyDescent="0.2">
      <c r="A68" s="79"/>
      <c r="B68" s="91"/>
      <c r="C68" s="94"/>
      <c r="D68" s="94"/>
      <c r="E68" s="94"/>
      <c r="F68" s="94"/>
      <c r="G68" s="94"/>
      <c r="H68" s="94"/>
      <c r="I68" s="94"/>
      <c r="J68" s="94"/>
      <c r="K68" s="94"/>
      <c r="L68" s="94"/>
      <c r="M68" s="94"/>
      <c r="N68" s="94"/>
      <c r="O68" s="94"/>
      <c r="P68" s="94"/>
      <c r="Q68" s="94"/>
      <c r="R68" s="127"/>
      <c r="S68" s="127"/>
      <c r="T68" s="127"/>
    </row>
    <row r="69" spans="1:20" s="80" customFormat="1" ht="14.25" x14ac:dyDescent="0.2">
      <c r="A69" s="79"/>
      <c r="B69" s="91"/>
      <c r="C69" s="94"/>
      <c r="D69" s="94"/>
      <c r="E69" s="94"/>
      <c r="F69" s="94"/>
      <c r="G69" s="94"/>
      <c r="H69" s="94"/>
      <c r="I69" s="94"/>
      <c r="J69" s="94"/>
      <c r="K69" s="94"/>
      <c r="L69" s="94"/>
      <c r="M69" s="94"/>
      <c r="N69" s="94"/>
      <c r="O69" s="94"/>
      <c r="P69" s="94"/>
      <c r="Q69" s="94"/>
      <c r="R69" s="127"/>
      <c r="S69" s="127"/>
      <c r="T69" s="127"/>
    </row>
    <row r="70" spans="1:20" s="80" customFormat="1" ht="14.25" x14ac:dyDescent="0.2">
      <c r="A70" s="79"/>
      <c r="B70" s="91"/>
      <c r="C70" s="94"/>
      <c r="D70" s="94"/>
      <c r="E70" s="94"/>
      <c r="F70" s="94"/>
      <c r="G70" s="94"/>
      <c r="H70" s="94"/>
      <c r="I70" s="94"/>
      <c r="J70" s="94"/>
      <c r="K70" s="94"/>
      <c r="L70" s="94"/>
      <c r="M70" s="94"/>
      <c r="N70" s="94"/>
      <c r="O70" s="94"/>
      <c r="P70" s="94"/>
      <c r="Q70" s="94"/>
      <c r="R70" s="127"/>
      <c r="S70" s="127"/>
      <c r="T70" s="127"/>
    </row>
    <row r="71" spans="1:20" s="80" customFormat="1" ht="14.25" x14ac:dyDescent="0.2">
      <c r="A71" s="79"/>
      <c r="B71" s="91"/>
      <c r="C71" s="94"/>
      <c r="D71" s="94"/>
      <c r="E71" s="94"/>
      <c r="F71" s="94"/>
      <c r="G71" s="94"/>
      <c r="H71" s="94"/>
      <c r="I71" s="94"/>
      <c r="J71" s="94"/>
      <c r="K71" s="94"/>
      <c r="L71" s="94"/>
      <c r="M71" s="94"/>
      <c r="N71" s="94"/>
      <c r="O71" s="94"/>
      <c r="P71" s="94"/>
      <c r="Q71" s="94"/>
      <c r="R71" s="127"/>
      <c r="S71" s="127"/>
      <c r="T71" s="127"/>
    </row>
    <row r="72" spans="1:20" s="80" customFormat="1" ht="14.25" x14ac:dyDescent="0.2">
      <c r="A72" s="79"/>
      <c r="B72" s="91"/>
      <c r="C72" s="94"/>
      <c r="D72" s="94"/>
      <c r="E72" s="94"/>
      <c r="F72" s="94"/>
      <c r="G72" s="94"/>
      <c r="H72" s="94"/>
      <c r="I72" s="94"/>
      <c r="J72" s="94"/>
      <c r="K72" s="94"/>
      <c r="L72" s="94"/>
      <c r="M72" s="94"/>
      <c r="N72" s="94"/>
      <c r="O72" s="94"/>
      <c r="P72" s="94"/>
      <c r="Q72" s="94"/>
      <c r="R72" s="127"/>
      <c r="S72" s="127"/>
      <c r="T72" s="127"/>
    </row>
    <row r="73" spans="1:20" s="80" customFormat="1" ht="14.25" x14ac:dyDescent="0.2">
      <c r="A73" s="79"/>
      <c r="B73" s="91"/>
      <c r="C73" s="94"/>
      <c r="D73" s="94"/>
      <c r="E73" s="94"/>
      <c r="F73" s="94"/>
      <c r="G73" s="94"/>
      <c r="H73" s="94"/>
      <c r="I73" s="94"/>
      <c r="J73" s="94"/>
      <c r="K73" s="94"/>
      <c r="L73" s="94"/>
      <c r="M73" s="94"/>
      <c r="N73" s="94"/>
      <c r="O73" s="94"/>
      <c r="P73" s="94"/>
      <c r="Q73" s="94"/>
      <c r="R73" s="127"/>
      <c r="S73" s="127"/>
      <c r="T73" s="127"/>
    </row>
    <row r="74" spans="1:20" s="80" customFormat="1" ht="14.25" x14ac:dyDescent="0.2">
      <c r="A74" s="79"/>
      <c r="B74" s="91"/>
      <c r="C74" s="94"/>
      <c r="D74" s="94"/>
      <c r="E74" s="94"/>
      <c r="F74" s="94"/>
      <c r="G74" s="94"/>
      <c r="H74" s="94"/>
      <c r="I74" s="94"/>
      <c r="J74" s="94"/>
      <c r="K74" s="94"/>
      <c r="L74" s="94"/>
      <c r="M74" s="94"/>
      <c r="N74" s="94"/>
      <c r="O74" s="94"/>
      <c r="P74" s="94"/>
      <c r="Q74" s="94"/>
      <c r="R74" s="127"/>
      <c r="S74" s="127"/>
      <c r="T74" s="127"/>
    </row>
    <row r="75" spans="1:20" s="80" customFormat="1" ht="14.25" x14ac:dyDescent="0.2">
      <c r="A75" s="79"/>
      <c r="B75" s="91"/>
      <c r="C75" s="94"/>
      <c r="D75" s="94"/>
      <c r="E75" s="94"/>
      <c r="F75" s="94"/>
      <c r="G75" s="94"/>
      <c r="H75" s="94"/>
      <c r="I75" s="94"/>
      <c r="J75" s="94"/>
      <c r="K75" s="94"/>
      <c r="L75" s="94"/>
      <c r="M75" s="94"/>
      <c r="N75" s="94"/>
      <c r="O75" s="94"/>
      <c r="P75" s="94"/>
      <c r="Q75" s="94"/>
      <c r="R75" s="127"/>
      <c r="S75" s="127"/>
      <c r="T75" s="127"/>
    </row>
    <row r="76" spans="1:20" s="80" customFormat="1" ht="14.25" x14ac:dyDescent="0.2">
      <c r="A76" s="79"/>
      <c r="B76" s="91"/>
      <c r="C76" s="94"/>
      <c r="D76" s="94"/>
      <c r="E76" s="94"/>
      <c r="F76" s="94"/>
      <c r="G76" s="94"/>
      <c r="H76" s="94"/>
      <c r="I76" s="94"/>
      <c r="J76" s="94"/>
      <c r="K76" s="94"/>
      <c r="L76" s="94"/>
      <c r="M76" s="94"/>
      <c r="N76" s="94"/>
      <c r="O76" s="94"/>
      <c r="P76" s="94"/>
      <c r="Q76" s="94"/>
      <c r="R76" s="127"/>
      <c r="S76" s="127"/>
      <c r="T76" s="127"/>
    </row>
    <row r="77" spans="1:20" s="80" customFormat="1" ht="14.25" x14ac:dyDescent="0.2">
      <c r="A77" s="79"/>
      <c r="B77" s="91"/>
      <c r="C77" s="94"/>
      <c r="D77" s="94"/>
      <c r="E77" s="94"/>
      <c r="F77" s="94"/>
      <c r="G77" s="94"/>
      <c r="H77" s="94"/>
      <c r="I77" s="94"/>
      <c r="J77" s="94"/>
      <c r="K77" s="94"/>
      <c r="L77" s="94"/>
      <c r="M77" s="94"/>
      <c r="N77" s="94"/>
      <c r="O77" s="94"/>
      <c r="P77" s="94"/>
      <c r="Q77" s="94"/>
      <c r="R77" s="127"/>
      <c r="S77" s="127"/>
      <c r="T77" s="127"/>
    </row>
    <row r="78" spans="1:20" s="80" customFormat="1" ht="14.25" x14ac:dyDescent="0.2">
      <c r="A78" s="79"/>
      <c r="B78" s="91"/>
      <c r="C78" s="94"/>
      <c r="D78" s="94"/>
      <c r="E78" s="94"/>
      <c r="F78" s="94"/>
      <c r="G78" s="94"/>
      <c r="H78" s="94"/>
      <c r="I78" s="94"/>
      <c r="J78" s="94"/>
      <c r="K78" s="94"/>
      <c r="L78" s="94"/>
      <c r="M78" s="94"/>
      <c r="N78" s="94"/>
      <c r="O78" s="94"/>
      <c r="P78" s="94"/>
      <c r="Q78" s="94"/>
      <c r="R78" s="127"/>
      <c r="S78" s="127"/>
      <c r="T78" s="127"/>
    </row>
    <row r="79" spans="1:20" s="80" customFormat="1" ht="14.25" x14ac:dyDescent="0.2">
      <c r="A79" s="79"/>
      <c r="B79" s="91"/>
      <c r="C79" s="94"/>
      <c r="D79" s="94"/>
      <c r="E79" s="94"/>
      <c r="F79" s="94"/>
      <c r="G79" s="94"/>
      <c r="H79" s="94"/>
      <c r="I79" s="94"/>
      <c r="J79" s="94"/>
      <c r="K79" s="94"/>
      <c r="L79" s="94"/>
      <c r="M79" s="94"/>
      <c r="N79" s="94"/>
      <c r="O79" s="94"/>
      <c r="P79" s="94"/>
      <c r="Q79" s="94"/>
      <c r="R79" s="127"/>
      <c r="S79" s="127"/>
      <c r="T79" s="127"/>
    </row>
    <row r="80" spans="1:20" s="80" customFormat="1" ht="14.25" x14ac:dyDescent="0.2">
      <c r="A80" s="79"/>
      <c r="B80" s="91"/>
      <c r="C80" s="81"/>
      <c r="D80" s="81"/>
      <c r="E80" s="81"/>
      <c r="F80" s="81"/>
      <c r="G80" s="81"/>
      <c r="H80" s="81"/>
      <c r="I80" s="81"/>
      <c r="J80" s="81"/>
      <c r="K80" s="81"/>
      <c r="L80" s="81"/>
      <c r="M80" s="81"/>
      <c r="N80" s="81"/>
      <c r="O80" s="81"/>
      <c r="P80" s="81"/>
      <c r="Q80" s="81"/>
    </row>
    <row r="81" spans="1:17" s="80" customFormat="1" ht="14.25" x14ac:dyDescent="0.2">
      <c r="A81" s="79"/>
      <c r="B81" s="91"/>
      <c r="C81" s="81"/>
      <c r="D81" s="81"/>
      <c r="E81" s="81"/>
      <c r="F81" s="81"/>
      <c r="G81" s="81"/>
      <c r="H81" s="81"/>
      <c r="I81" s="81"/>
      <c r="J81" s="81"/>
      <c r="K81" s="81"/>
      <c r="L81" s="81"/>
      <c r="M81" s="81"/>
      <c r="N81" s="81"/>
      <c r="O81" s="81"/>
      <c r="P81" s="81"/>
      <c r="Q81" s="81"/>
    </row>
    <row r="82" spans="1:17" s="80" customFormat="1" ht="14.25" x14ac:dyDescent="0.2">
      <c r="A82" s="79"/>
      <c r="B82" s="91"/>
      <c r="C82" s="81"/>
      <c r="D82" s="81"/>
      <c r="E82" s="81"/>
      <c r="F82" s="81"/>
      <c r="G82" s="81"/>
      <c r="H82" s="81"/>
      <c r="I82" s="81"/>
      <c r="J82" s="81"/>
      <c r="K82" s="81"/>
      <c r="L82" s="81"/>
      <c r="M82" s="81"/>
      <c r="N82" s="81"/>
      <c r="O82" s="81"/>
      <c r="P82" s="81"/>
      <c r="Q82" s="81"/>
    </row>
    <row r="83" spans="1:17" s="80" customFormat="1" ht="14.25" x14ac:dyDescent="0.2">
      <c r="A83" s="79"/>
      <c r="B83" s="91"/>
      <c r="C83" s="81"/>
      <c r="D83" s="81"/>
      <c r="E83" s="81"/>
      <c r="F83" s="81"/>
      <c r="G83" s="81"/>
      <c r="H83" s="81"/>
      <c r="I83" s="81"/>
      <c r="J83" s="81"/>
      <c r="K83" s="81"/>
      <c r="L83" s="81"/>
      <c r="M83" s="81"/>
      <c r="N83" s="81"/>
      <c r="O83" s="81"/>
      <c r="P83" s="81"/>
      <c r="Q83" s="81"/>
    </row>
    <row r="84" spans="1:17" s="80" customFormat="1" ht="14.25" x14ac:dyDescent="0.2">
      <c r="A84" s="79"/>
      <c r="B84" s="91"/>
      <c r="C84" s="81"/>
      <c r="D84" s="81"/>
      <c r="E84" s="81"/>
      <c r="F84" s="81"/>
      <c r="G84" s="81"/>
      <c r="H84" s="81"/>
      <c r="I84" s="81"/>
      <c r="J84" s="81"/>
      <c r="K84" s="81"/>
      <c r="L84" s="81"/>
      <c r="M84" s="81"/>
      <c r="N84" s="81"/>
      <c r="O84" s="81"/>
      <c r="P84" s="81"/>
      <c r="Q84" s="81"/>
    </row>
    <row r="85" spans="1:17" s="80" customFormat="1" ht="14.25" x14ac:dyDescent="0.2">
      <c r="A85" s="79"/>
      <c r="B85" s="91"/>
      <c r="C85" s="81"/>
      <c r="D85" s="81"/>
      <c r="E85" s="81"/>
      <c r="F85" s="81"/>
      <c r="G85" s="81"/>
      <c r="H85" s="81"/>
      <c r="I85" s="81"/>
      <c r="J85" s="81"/>
      <c r="K85" s="81"/>
      <c r="L85" s="81"/>
      <c r="M85" s="81"/>
      <c r="N85" s="81"/>
      <c r="O85" s="81"/>
      <c r="P85" s="81"/>
      <c r="Q85" s="81"/>
    </row>
    <row r="86" spans="1:17" s="80" customFormat="1" ht="14.25" x14ac:dyDescent="0.2">
      <c r="A86" s="79"/>
      <c r="B86" s="91"/>
      <c r="C86" s="81"/>
      <c r="D86" s="81"/>
      <c r="E86" s="81"/>
      <c r="F86" s="81"/>
      <c r="G86" s="81"/>
      <c r="H86" s="81"/>
      <c r="I86" s="81"/>
      <c r="J86" s="81"/>
      <c r="K86" s="81"/>
      <c r="L86" s="81"/>
      <c r="M86" s="81"/>
      <c r="N86" s="81"/>
      <c r="O86" s="81"/>
      <c r="P86" s="81"/>
      <c r="Q86" s="81"/>
    </row>
    <row r="87" spans="1:17" s="80" customFormat="1" ht="14.25" x14ac:dyDescent="0.2">
      <c r="A87" s="79"/>
      <c r="B87" s="91"/>
      <c r="C87" s="81"/>
      <c r="D87" s="81"/>
      <c r="E87" s="81"/>
      <c r="F87" s="81"/>
      <c r="G87" s="81"/>
      <c r="H87" s="81"/>
      <c r="I87" s="81"/>
      <c r="J87" s="81"/>
      <c r="K87" s="81"/>
      <c r="L87" s="81"/>
      <c r="M87" s="81"/>
      <c r="N87" s="81"/>
      <c r="O87" s="81"/>
      <c r="P87" s="81"/>
      <c r="Q87" s="81"/>
    </row>
    <row r="88" spans="1:17" s="80" customFormat="1" ht="14.25" x14ac:dyDescent="0.2">
      <c r="A88" s="79"/>
      <c r="B88" s="91"/>
      <c r="C88" s="81"/>
      <c r="D88" s="81"/>
      <c r="E88" s="81"/>
      <c r="F88" s="81"/>
      <c r="G88" s="81"/>
      <c r="H88" s="81"/>
      <c r="I88" s="81"/>
      <c r="J88" s="81"/>
      <c r="K88" s="81"/>
      <c r="L88" s="81"/>
      <c r="M88" s="81"/>
      <c r="N88" s="81"/>
      <c r="O88" s="81"/>
      <c r="P88" s="81"/>
      <c r="Q88" s="81"/>
    </row>
    <row r="89" spans="1:17" s="80" customFormat="1" ht="14.25" x14ac:dyDescent="0.2">
      <c r="A89" s="79"/>
      <c r="B89" s="91"/>
      <c r="C89" s="81"/>
      <c r="D89" s="81"/>
      <c r="E89" s="81"/>
      <c r="F89" s="81"/>
      <c r="G89" s="81"/>
      <c r="H89" s="81"/>
      <c r="I89" s="81"/>
      <c r="J89" s="81"/>
      <c r="K89" s="81"/>
      <c r="L89" s="81"/>
      <c r="M89" s="81"/>
      <c r="N89" s="81"/>
      <c r="O89" s="81"/>
      <c r="P89" s="81"/>
      <c r="Q89" s="81"/>
    </row>
    <row r="90" spans="1:17" s="80" customFormat="1" ht="14.25" x14ac:dyDescent="0.2">
      <c r="A90" s="79"/>
      <c r="B90" s="91"/>
      <c r="C90" s="81"/>
      <c r="D90" s="81"/>
      <c r="E90" s="81"/>
      <c r="F90" s="81"/>
      <c r="G90" s="81"/>
      <c r="H90" s="81"/>
      <c r="I90" s="81"/>
      <c r="J90" s="81"/>
      <c r="K90" s="81"/>
      <c r="L90" s="81"/>
      <c r="M90" s="81"/>
      <c r="N90" s="81"/>
      <c r="O90" s="81"/>
      <c r="P90" s="81"/>
      <c r="Q90" s="81"/>
    </row>
    <row r="91" spans="1:17" s="80" customFormat="1" ht="14.25" x14ac:dyDescent="0.2">
      <c r="A91" s="79"/>
      <c r="B91" s="91"/>
      <c r="C91" s="81"/>
      <c r="D91" s="81"/>
      <c r="E91" s="81"/>
      <c r="F91" s="81"/>
      <c r="G91" s="81"/>
      <c r="H91" s="81"/>
      <c r="I91" s="81"/>
      <c r="J91" s="81"/>
      <c r="K91" s="81"/>
      <c r="L91" s="81"/>
      <c r="M91" s="81"/>
      <c r="N91" s="81"/>
      <c r="O91" s="81"/>
      <c r="P91" s="81"/>
      <c r="Q91" s="81"/>
    </row>
    <row r="92" spans="1:17" s="80" customFormat="1" ht="14.25" x14ac:dyDescent="0.2">
      <c r="A92" s="79"/>
      <c r="B92" s="91"/>
      <c r="C92" s="81"/>
      <c r="D92" s="81"/>
      <c r="E92" s="81"/>
      <c r="F92" s="81"/>
      <c r="G92" s="81"/>
      <c r="H92" s="81"/>
      <c r="I92" s="81"/>
      <c r="J92" s="81"/>
      <c r="K92" s="81"/>
      <c r="L92" s="81"/>
      <c r="M92" s="81"/>
      <c r="N92" s="81"/>
      <c r="O92" s="81"/>
      <c r="P92" s="81"/>
      <c r="Q92" s="81"/>
    </row>
    <row r="93" spans="1:17" s="80" customFormat="1" ht="14.25" x14ac:dyDescent="0.2">
      <c r="A93" s="79"/>
      <c r="B93" s="91"/>
      <c r="C93" s="81"/>
      <c r="D93" s="81"/>
      <c r="E93" s="81"/>
      <c r="F93" s="81"/>
      <c r="G93" s="81"/>
      <c r="H93" s="81"/>
      <c r="I93" s="81"/>
      <c r="J93" s="81"/>
      <c r="K93" s="81"/>
      <c r="L93" s="81"/>
      <c r="M93" s="81"/>
      <c r="N93" s="81"/>
      <c r="O93" s="81"/>
      <c r="P93" s="81"/>
      <c r="Q93" s="81"/>
    </row>
    <row r="94" spans="1:17" s="80" customFormat="1" ht="14.25" x14ac:dyDescent="0.2">
      <c r="A94" s="79"/>
      <c r="B94" s="91"/>
      <c r="C94" s="81"/>
      <c r="D94" s="81"/>
      <c r="E94" s="81"/>
      <c r="F94" s="81"/>
      <c r="G94" s="81"/>
      <c r="H94" s="81"/>
      <c r="I94" s="81"/>
      <c r="J94" s="81"/>
      <c r="K94" s="81"/>
      <c r="L94" s="81"/>
      <c r="M94" s="81"/>
      <c r="N94" s="81"/>
      <c r="O94" s="81"/>
      <c r="P94" s="81"/>
      <c r="Q94" s="81"/>
    </row>
    <row r="95" spans="1:17" s="80" customFormat="1" ht="14.25" x14ac:dyDescent="0.2">
      <c r="A95" s="79"/>
      <c r="B95" s="91"/>
      <c r="C95" s="81"/>
      <c r="D95" s="81"/>
      <c r="E95" s="81"/>
      <c r="F95" s="81"/>
      <c r="G95" s="81"/>
      <c r="H95" s="81"/>
      <c r="I95" s="81"/>
      <c r="J95" s="81"/>
      <c r="K95" s="81"/>
      <c r="L95" s="81"/>
      <c r="M95" s="81"/>
      <c r="N95" s="81"/>
      <c r="O95" s="81"/>
      <c r="P95" s="81"/>
      <c r="Q95" s="81"/>
    </row>
    <row r="96" spans="1:17" s="80" customFormat="1" ht="14.25" x14ac:dyDescent="0.2">
      <c r="A96" s="79"/>
      <c r="B96" s="91"/>
      <c r="C96" s="81"/>
      <c r="D96" s="81"/>
      <c r="E96" s="81"/>
      <c r="F96" s="81"/>
      <c r="G96" s="81"/>
      <c r="H96" s="81"/>
      <c r="I96" s="81"/>
      <c r="J96" s="81"/>
      <c r="K96" s="81"/>
      <c r="L96" s="81"/>
      <c r="M96" s="81"/>
      <c r="N96" s="81"/>
      <c r="O96" s="81"/>
      <c r="P96" s="81"/>
      <c r="Q96" s="81"/>
    </row>
    <row r="97" spans="1:17" s="80" customFormat="1" ht="14.25" x14ac:dyDescent="0.2">
      <c r="A97" s="79"/>
      <c r="B97" s="91"/>
      <c r="C97" s="81"/>
      <c r="D97" s="81"/>
      <c r="E97" s="81"/>
      <c r="F97" s="81"/>
      <c r="G97" s="81"/>
      <c r="H97" s="81"/>
      <c r="I97" s="81"/>
      <c r="J97" s="81"/>
      <c r="K97" s="81"/>
      <c r="L97" s="81"/>
      <c r="M97" s="81"/>
      <c r="N97" s="81"/>
      <c r="O97" s="81"/>
      <c r="P97" s="81"/>
      <c r="Q97" s="81"/>
    </row>
    <row r="98" spans="1:17" s="80" customFormat="1" ht="14.25" x14ac:dyDescent="0.2">
      <c r="A98" s="79"/>
      <c r="B98" s="91"/>
      <c r="C98" s="81"/>
      <c r="D98" s="81"/>
      <c r="E98" s="81"/>
      <c r="F98" s="81"/>
      <c r="G98" s="81"/>
      <c r="H98" s="81"/>
      <c r="I98" s="81"/>
      <c r="J98" s="81"/>
      <c r="K98" s="81"/>
      <c r="L98" s="81"/>
      <c r="M98" s="81"/>
      <c r="N98" s="81"/>
      <c r="O98" s="81"/>
      <c r="P98" s="81"/>
      <c r="Q98" s="81"/>
    </row>
    <row r="99" spans="1:17" s="80" customFormat="1" ht="14.25" x14ac:dyDescent="0.2">
      <c r="A99" s="79"/>
      <c r="B99" s="91"/>
      <c r="C99" s="81"/>
      <c r="D99" s="81"/>
      <c r="E99" s="81"/>
      <c r="F99" s="81"/>
      <c r="G99" s="81"/>
      <c r="H99" s="81"/>
      <c r="I99" s="81"/>
      <c r="J99" s="81"/>
      <c r="K99" s="81"/>
      <c r="L99" s="81"/>
      <c r="M99" s="81"/>
      <c r="N99" s="81"/>
      <c r="O99" s="81"/>
      <c r="P99" s="81"/>
      <c r="Q99" s="81"/>
    </row>
    <row r="100" spans="1:17" s="80" customFormat="1" ht="14.25" x14ac:dyDescent="0.2">
      <c r="A100" s="79"/>
      <c r="B100" s="91"/>
      <c r="C100" s="81"/>
      <c r="D100" s="81"/>
      <c r="E100" s="81"/>
      <c r="F100" s="81"/>
      <c r="G100" s="81"/>
      <c r="H100" s="81"/>
      <c r="I100" s="81"/>
      <c r="J100" s="81"/>
      <c r="K100" s="81"/>
      <c r="L100" s="81"/>
      <c r="M100" s="81"/>
      <c r="N100" s="81"/>
      <c r="O100" s="81"/>
      <c r="P100" s="81"/>
      <c r="Q100" s="81"/>
    </row>
    <row r="101" spans="1:17" s="80" customFormat="1" ht="14.25" x14ac:dyDescent="0.2">
      <c r="A101" s="79"/>
      <c r="B101" s="91"/>
      <c r="C101" s="81"/>
      <c r="D101" s="81"/>
      <c r="E101" s="81"/>
      <c r="F101" s="81"/>
      <c r="G101" s="81"/>
      <c r="H101" s="81"/>
      <c r="I101" s="81"/>
      <c r="J101" s="81"/>
      <c r="K101" s="81"/>
      <c r="L101" s="81"/>
      <c r="M101" s="81"/>
      <c r="N101" s="81"/>
      <c r="O101" s="81"/>
      <c r="P101" s="81"/>
      <c r="Q101" s="81"/>
    </row>
    <row r="102" spans="1:17" s="80" customFormat="1" ht="14.25" x14ac:dyDescent="0.2">
      <c r="A102" s="79"/>
      <c r="B102" s="91"/>
      <c r="C102" s="81"/>
      <c r="D102" s="81"/>
      <c r="E102" s="81"/>
      <c r="F102" s="81"/>
      <c r="G102" s="81"/>
      <c r="H102" s="81"/>
      <c r="I102" s="81"/>
      <c r="J102" s="81"/>
      <c r="K102" s="81"/>
      <c r="L102" s="81"/>
      <c r="M102" s="81"/>
      <c r="N102" s="81"/>
      <c r="O102" s="81"/>
      <c r="P102" s="81"/>
      <c r="Q102" s="81"/>
    </row>
    <row r="103" spans="1:17" s="80" customFormat="1" ht="14.25" x14ac:dyDescent="0.2">
      <c r="A103" s="79"/>
      <c r="B103" s="91"/>
      <c r="C103" s="81"/>
      <c r="D103" s="81"/>
      <c r="E103" s="81"/>
      <c r="F103" s="81"/>
      <c r="G103" s="81"/>
      <c r="H103" s="81"/>
      <c r="I103" s="81"/>
      <c r="J103" s="81"/>
      <c r="K103" s="81"/>
      <c r="L103" s="81"/>
      <c r="M103" s="81"/>
      <c r="N103" s="81"/>
      <c r="O103" s="81"/>
      <c r="P103" s="81"/>
      <c r="Q103" s="81"/>
    </row>
    <row r="104" spans="1:17" s="80" customFormat="1" ht="14.25" x14ac:dyDescent="0.2">
      <c r="A104" s="79"/>
      <c r="B104" s="91"/>
      <c r="C104" s="81"/>
      <c r="D104" s="81"/>
      <c r="E104" s="81"/>
      <c r="F104" s="81"/>
      <c r="G104" s="81"/>
      <c r="H104" s="81"/>
      <c r="I104" s="81"/>
      <c r="J104" s="81"/>
      <c r="K104" s="81"/>
      <c r="L104" s="81"/>
      <c r="M104" s="81"/>
      <c r="N104" s="81"/>
      <c r="O104" s="81"/>
      <c r="P104" s="81"/>
      <c r="Q104" s="81"/>
    </row>
    <row r="105" spans="1:17" s="80" customFormat="1" ht="14.25" x14ac:dyDescent="0.2">
      <c r="A105" s="79"/>
      <c r="B105" s="91"/>
      <c r="C105" s="81"/>
      <c r="D105" s="81"/>
      <c r="E105" s="81"/>
      <c r="F105" s="81"/>
      <c r="G105" s="81"/>
      <c r="H105" s="81"/>
      <c r="I105" s="81"/>
      <c r="J105" s="81"/>
      <c r="K105" s="81"/>
      <c r="L105" s="81"/>
      <c r="M105" s="81"/>
      <c r="N105" s="81"/>
      <c r="O105" s="81"/>
      <c r="P105" s="81"/>
      <c r="Q105" s="81"/>
    </row>
    <row r="106" spans="1:17" s="80" customFormat="1" ht="14.25" x14ac:dyDescent="0.2">
      <c r="A106" s="79"/>
      <c r="B106" s="91"/>
      <c r="C106" s="81"/>
      <c r="D106" s="81"/>
      <c r="E106" s="81"/>
      <c r="F106" s="81"/>
      <c r="G106" s="81"/>
      <c r="H106" s="81"/>
      <c r="I106" s="81"/>
      <c r="J106" s="81"/>
      <c r="K106" s="81"/>
      <c r="L106" s="81"/>
      <c r="M106" s="81"/>
      <c r="N106" s="81"/>
      <c r="O106" s="81"/>
      <c r="P106" s="81"/>
      <c r="Q106" s="81"/>
    </row>
    <row r="107" spans="1:17" s="80" customFormat="1" ht="14.25" x14ac:dyDescent="0.2">
      <c r="A107" s="79"/>
      <c r="B107" s="91"/>
      <c r="C107" s="81"/>
      <c r="D107" s="81"/>
      <c r="E107" s="81"/>
      <c r="F107" s="81"/>
      <c r="G107" s="81"/>
      <c r="H107" s="81"/>
      <c r="I107" s="81"/>
      <c r="J107" s="81"/>
      <c r="K107" s="81"/>
      <c r="L107" s="81"/>
      <c r="M107" s="81"/>
      <c r="N107" s="81"/>
      <c r="O107" s="81"/>
      <c r="P107" s="81"/>
      <c r="Q107" s="81"/>
    </row>
    <row r="108" spans="1:17" s="80" customFormat="1" ht="14.25" x14ac:dyDescent="0.2">
      <c r="A108" s="79"/>
      <c r="B108" s="91"/>
      <c r="C108" s="81"/>
      <c r="D108" s="81"/>
      <c r="E108" s="81"/>
      <c r="F108" s="81"/>
      <c r="G108" s="81"/>
      <c r="H108" s="81"/>
      <c r="I108" s="81"/>
      <c r="J108" s="81"/>
      <c r="K108" s="81"/>
      <c r="L108" s="81"/>
      <c r="M108" s="81"/>
      <c r="N108" s="81"/>
      <c r="O108" s="81"/>
      <c r="P108" s="81"/>
      <c r="Q108" s="81"/>
    </row>
    <row r="109" spans="1:17" s="80" customFormat="1" ht="14.25" x14ac:dyDescent="0.2">
      <c r="A109" s="79"/>
      <c r="B109" s="91"/>
      <c r="C109" s="81"/>
      <c r="D109" s="81"/>
      <c r="E109" s="81"/>
      <c r="F109" s="81"/>
      <c r="G109" s="81"/>
      <c r="H109" s="81"/>
      <c r="I109" s="81"/>
      <c r="J109" s="81"/>
      <c r="K109" s="81"/>
      <c r="L109" s="81"/>
      <c r="M109" s="81"/>
      <c r="N109" s="81"/>
      <c r="O109" s="81"/>
      <c r="P109" s="81"/>
      <c r="Q109" s="81"/>
    </row>
    <row r="110" spans="1:17" s="80" customFormat="1" ht="14.25" x14ac:dyDescent="0.2">
      <c r="A110" s="79"/>
      <c r="B110" s="91"/>
      <c r="C110" s="81"/>
      <c r="D110" s="81"/>
      <c r="E110" s="81"/>
      <c r="F110" s="81"/>
      <c r="G110" s="81"/>
      <c r="H110" s="81"/>
      <c r="I110" s="81"/>
      <c r="J110" s="81"/>
      <c r="K110" s="81"/>
      <c r="L110" s="81"/>
      <c r="M110" s="81"/>
      <c r="N110" s="81"/>
      <c r="O110" s="81"/>
      <c r="P110" s="81"/>
      <c r="Q110" s="81"/>
    </row>
    <row r="111" spans="1:17" s="80" customFormat="1" ht="14.25" x14ac:dyDescent="0.2">
      <c r="A111" s="79"/>
      <c r="B111" s="91"/>
      <c r="C111" s="81"/>
      <c r="D111" s="81"/>
      <c r="E111" s="81"/>
      <c r="F111" s="81"/>
      <c r="G111" s="81"/>
      <c r="H111" s="81"/>
      <c r="I111" s="81"/>
      <c r="J111" s="81"/>
      <c r="K111" s="81"/>
      <c r="L111" s="81"/>
      <c r="M111" s="81"/>
      <c r="N111" s="81"/>
      <c r="O111" s="81"/>
      <c r="P111" s="81"/>
      <c r="Q111" s="81"/>
    </row>
    <row r="112" spans="1:17" s="80" customFormat="1" ht="14.25" x14ac:dyDescent="0.2">
      <c r="A112" s="79"/>
      <c r="B112" s="91"/>
      <c r="C112" s="81"/>
      <c r="D112" s="81"/>
      <c r="E112" s="81"/>
      <c r="F112" s="81"/>
      <c r="G112" s="81"/>
      <c r="H112" s="81"/>
      <c r="I112" s="81"/>
      <c r="J112" s="81"/>
      <c r="K112" s="81"/>
      <c r="L112" s="81"/>
      <c r="M112" s="81"/>
      <c r="N112" s="81"/>
      <c r="O112" s="81"/>
      <c r="P112" s="81"/>
      <c r="Q112" s="81"/>
    </row>
    <row r="113" spans="1:17" s="80" customFormat="1" ht="14.25" x14ac:dyDescent="0.2">
      <c r="A113" s="79"/>
      <c r="B113" s="91"/>
      <c r="C113" s="81"/>
      <c r="D113" s="81"/>
      <c r="E113" s="81"/>
      <c r="F113" s="81"/>
      <c r="G113" s="81"/>
      <c r="H113" s="81"/>
      <c r="I113" s="81"/>
      <c r="J113" s="81"/>
      <c r="K113" s="81"/>
      <c r="L113" s="81"/>
      <c r="M113" s="81"/>
      <c r="N113" s="81"/>
      <c r="O113" s="81"/>
      <c r="P113" s="81"/>
      <c r="Q113" s="81"/>
    </row>
    <row r="114" spans="1:17" s="80" customFormat="1" ht="14.25" x14ac:dyDescent="0.2">
      <c r="A114" s="79"/>
      <c r="B114" s="91"/>
      <c r="C114" s="81"/>
      <c r="D114" s="81"/>
      <c r="E114" s="81"/>
      <c r="F114" s="81"/>
      <c r="G114" s="81"/>
      <c r="H114" s="81"/>
      <c r="I114" s="81"/>
      <c r="J114" s="81"/>
      <c r="K114" s="81"/>
      <c r="L114" s="81"/>
      <c r="M114" s="81"/>
      <c r="N114" s="81"/>
      <c r="O114" s="81"/>
      <c r="P114" s="81"/>
      <c r="Q114" s="81"/>
    </row>
    <row r="115" spans="1:17" s="80" customFormat="1" ht="14.25" x14ac:dyDescent="0.2">
      <c r="A115" s="79"/>
      <c r="B115" s="91"/>
      <c r="C115" s="81"/>
      <c r="D115" s="81"/>
      <c r="E115" s="81"/>
      <c r="F115" s="81"/>
      <c r="G115" s="81"/>
      <c r="H115" s="81"/>
      <c r="I115" s="81"/>
      <c r="J115" s="81"/>
      <c r="K115" s="81"/>
      <c r="L115" s="81"/>
      <c r="M115" s="81"/>
      <c r="N115" s="81"/>
      <c r="O115" s="81"/>
      <c r="P115" s="81"/>
      <c r="Q115" s="81"/>
    </row>
    <row r="116" spans="1:17" s="80" customFormat="1" ht="14.25" x14ac:dyDescent="0.2">
      <c r="A116" s="79"/>
      <c r="B116" s="91"/>
      <c r="C116" s="81"/>
      <c r="D116" s="81"/>
      <c r="E116" s="81"/>
      <c r="F116" s="81"/>
      <c r="G116" s="81"/>
      <c r="H116" s="81"/>
      <c r="I116" s="81"/>
      <c r="J116" s="81"/>
      <c r="K116" s="81"/>
      <c r="L116" s="81"/>
      <c r="M116" s="81"/>
      <c r="N116" s="81"/>
      <c r="O116" s="81"/>
      <c r="P116" s="81"/>
      <c r="Q116" s="81"/>
    </row>
    <row r="117" spans="1:17" s="80" customFormat="1" ht="14.25" x14ac:dyDescent="0.2">
      <c r="A117" s="79"/>
      <c r="B117" s="91"/>
      <c r="C117" s="81"/>
      <c r="D117" s="81"/>
      <c r="E117" s="81"/>
      <c r="F117" s="81"/>
      <c r="G117" s="81"/>
      <c r="H117" s="81"/>
      <c r="I117" s="81"/>
      <c r="J117" s="81"/>
      <c r="K117" s="81"/>
      <c r="L117" s="81"/>
      <c r="M117" s="81"/>
      <c r="N117" s="81"/>
      <c r="O117" s="81"/>
      <c r="P117" s="81"/>
      <c r="Q117" s="81"/>
    </row>
    <row r="118" spans="1:17" s="80" customFormat="1" ht="14.25" x14ac:dyDescent="0.2">
      <c r="A118" s="79"/>
      <c r="B118" s="91"/>
      <c r="C118" s="81"/>
      <c r="D118" s="81"/>
      <c r="E118" s="81"/>
      <c r="F118" s="81"/>
      <c r="G118" s="81"/>
      <c r="H118" s="81"/>
      <c r="I118" s="81"/>
      <c r="J118" s="81"/>
      <c r="K118" s="81"/>
      <c r="L118" s="81"/>
      <c r="M118" s="81"/>
      <c r="N118" s="81"/>
      <c r="O118" s="81"/>
      <c r="P118" s="81"/>
      <c r="Q118" s="81"/>
    </row>
    <row r="119" spans="1:17" s="80" customFormat="1" ht="14.25" x14ac:dyDescent="0.2">
      <c r="A119" s="79"/>
      <c r="B119" s="91"/>
      <c r="C119" s="81"/>
      <c r="D119" s="81"/>
      <c r="E119" s="81"/>
      <c r="F119" s="81"/>
      <c r="G119" s="81"/>
      <c r="H119" s="81"/>
      <c r="I119" s="81"/>
      <c r="J119" s="81"/>
      <c r="K119" s="81"/>
      <c r="L119" s="81"/>
      <c r="M119" s="81"/>
      <c r="N119" s="81"/>
      <c r="O119" s="81"/>
      <c r="P119" s="81"/>
      <c r="Q119" s="81"/>
    </row>
    <row r="120" spans="1:17" s="80" customFormat="1" ht="14.25" x14ac:dyDescent="0.2">
      <c r="A120" s="79"/>
      <c r="B120" s="91"/>
      <c r="C120" s="81"/>
      <c r="D120" s="81"/>
      <c r="E120" s="81"/>
      <c r="F120" s="81"/>
      <c r="G120" s="81"/>
      <c r="H120" s="81"/>
      <c r="I120" s="81"/>
      <c r="J120" s="81"/>
      <c r="K120" s="81"/>
      <c r="L120" s="81"/>
      <c r="M120" s="81"/>
      <c r="N120" s="81"/>
      <c r="O120" s="81"/>
      <c r="P120" s="81"/>
      <c r="Q120" s="81"/>
    </row>
    <row r="121" spans="1:17" s="80" customFormat="1" ht="14.25" x14ac:dyDescent="0.2">
      <c r="A121" s="79"/>
      <c r="B121" s="91"/>
      <c r="C121" s="81"/>
      <c r="D121" s="81"/>
      <c r="E121" s="81"/>
      <c r="F121" s="81"/>
      <c r="G121" s="81"/>
      <c r="H121" s="81"/>
      <c r="I121" s="81"/>
      <c r="J121" s="81"/>
      <c r="K121" s="81"/>
      <c r="L121" s="81"/>
      <c r="M121" s="81"/>
      <c r="N121" s="81"/>
      <c r="O121" s="81"/>
      <c r="P121" s="81"/>
      <c r="Q121" s="81"/>
    </row>
    <row r="122" spans="1:17" s="80" customFormat="1" ht="14.25" x14ac:dyDescent="0.2">
      <c r="A122" s="79"/>
      <c r="B122" s="91"/>
      <c r="C122" s="81"/>
      <c r="D122" s="81"/>
      <c r="E122" s="81"/>
      <c r="F122" s="81"/>
      <c r="G122" s="81"/>
      <c r="H122" s="81"/>
      <c r="I122" s="81"/>
      <c r="J122" s="81"/>
      <c r="K122" s="81"/>
      <c r="L122" s="81"/>
      <c r="M122" s="81"/>
      <c r="N122" s="81"/>
      <c r="O122" s="81"/>
      <c r="P122" s="81"/>
      <c r="Q122" s="81"/>
    </row>
    <row r="123" spans="1:17" s="80" customFormat="1" ht="14.25" x14ac:dyDescent="0.2">
      <c r="A123" s="79"/>
      <c r="B123" s="91"/>
      <c r="C123" s="81"/>
      <c r="D123" s="81"/>
      <c r="E123" s="81"/>
      <c r="F123" s="81"/>
      <c r="G123" s="81"/>
      <c r="H123" s="81"/>
      <c r="I123" s="81"/>
      <c r="J123" s="81"/>
      <c r="K123" s="81"/>
      <c r="L123" s="81"/>
      <c r="M123" s="81"/>
      <c r="N123" s="81"/>
      <c r="O123" s="81"/>
      <c r="P123" s="81"/>
      <c r="Q123" s="81"/>
    </row>
    <row r="124" spans="1:17" s="80" customFormat="1" ht="14.25" x14ac:dyDescent="0.2">
      <c r="A124" s="79"/>
      <c r="B124" s="91"/>
      <c r="C124" s="81"/>
      <c r="D124" s="81"/>
      <c r="E124" s="81"/>
      <c r="F124" s="81"/>
      <c r="G124" s="81"/>
      <c r="H124" s="81"/>
      <c r="I124" s="81"/>
      <c r="J124" s="81"/>
      <c r="K124" s="81"/>
      <c r="L124" s="81"/>
      <c r="M124" s="81"/>
      <c r="N124" s="81"/>
      <c r="O124" s="81"/>
      <c r="P124" s="81"/>
      <c r="Q124" s="81"/>
    </row>
    <row r="125" spans="1:17" s="80" customFormat="1" ht="14.25" x14ac:dyDescent="0.2">
      <c r="A125" s="79"/>
      <c r="B125" s="91"/>
      <c r="C125" s="81"/>
      <c r="D125" s="81"/>
      <c r="E125" s="81"/>
      <c r="F125" s="81"/>
      <c r="G125" s="81"/>
      <c r="H125" s="81"/>
      <c r="I125" s="81"/>
      <c r="J125" s="81"/>
      <c r="K125" s="81"/>
      <c r="L125" s="81"/>
      <c r="M125" s="81"/>
      <c r="N125" s="81"/>
      <c r="O125" s="81"/>
      <c r="P125" s="81"/>
      <c r="Q125" s="81"/>
    </row>
    <row r="126" spans="1:17" s="80" customFormat="1" ht="14.25" x14ac:dyDescent="0.2">
      <c r="A126" s="79"/>
      <c r="B126" s="91"/>
      <c r="C126" s="81"/>
      <c r="D126" s="81"/>
      <c r="E126" s="81"/>
      <c r="F126" s="81"/>
      <c r="G126" s="81"/>
      <c r="H126" s="81"/>
      <c r="I126" s="81"/>
      <c r="J126" s="81"/>
      <c r="K126" s="81"/>
      <c r="L126" s="81"/>
      <c r="M126" s="81"/>
      <c r="N126" s="81"/>
      <c r="O126" s="81"/>
      <c r="P126" s="81"/>
      <c r="Q126" s="81"/>
    </row>
    <row r="127" spans="1:17" s="80" customFormat="1" ht="14.25" x14ac:dyDescent="0.2">
      <c r="A127" s="79"/>
      <c r="B127" s="91"/>
      <c r="C127" s="81"/>
      <c r="D127" s="81"/>
      <c r="E127" s="81"/>
      <c r="F127" s="81"/>
      <c r="G127" s="81"/>
      <c r="H127" s="81"/>
      <c r="I127" s="81"/>
      <c r="J127" s="81"/>
      <c r="K127" s="81"/>
      <c r="L127" s="81"/>
      <c r="M127" s="81"/>
      <c r="N127" s="81"/>
      <c r="O127" s="81"/>
      <c r="P127" s="81"/>
      <c r="Q127" s="81"/>
    </row>
    <row r="128" spans="1:17" s="80" customFormat="1" ht="14.25" x14ac:dyDescent="0.2">
      <c r="A128" s="79"/>
      <c r="B128" s="91"/>
      <c r="C128" s="81"/>
      <c r="D128" s="81"/>
      <c r="E128" s="81"/>
      <c r="F128" s="81"/>
      <c r="G128" s="81"/>
      <c r="H128" s="81"/>
      <c r="I128" s="81"/>
      <c r="J128" s="81"/>
      <c r="K128" s="81"/>
      <c r="L128" s="81"/>
      <c r="M128" s="81"/>
      <c r="N128" s="81"/>
      <c r="O128" s="81"/>
      <c r="P128" s="81"/>
      <c r="Q128" s="81"/>
    </row>
    <row r="129" spans="1:17" s="80" customFormat="1" ht="14.25" x14ac:dyDescent="0.2">
      <c r="A129" s="79"/>
      <c r="B129" s="91"/>
      <c r="C129" s="81"/>
      <c r="D129" s="81"/>
      <c r="E129" s="81"/>
      <c r="F129" s="81"/>
      <c r="G129" s="81"/>
      <c r="H129" s="81"/>
      <c r="I129" s="81"/>
      <c r="J129" s="81"/>
      <c r="K129" s="81"/>
      <c r="L129" s="81"/>
      <c r="M129" s="81"/>
      <c r="N129" s="81"/>
      <c r="O129" s="81"/>
      <c r="P129" s="81"/>
      <c r="Q129" s="81"/>
    </row>
    <row r="130" spans="1:17" s="80" customFormat="1" ht="14.25" x14ac:dyDescent="0.2">
      <c r="A130" s="79"/>
      <c r="B130" s="91"/>
      <c r="C130" s="81"/>
      <c r="D130" s="81"/>
      <c r="E130" s="81"/>
      <c r="F130" s="81"/>
      <c r="G130" s="81"/>
      <c r="H130" s="81"/>
      <c r="I130" s="81"/>
      <c r="J130" s="81"/>
      <c r="K130" s="81"/>
      <c r="L130" s="81"/>
      <c r="M130" s="81"/>
      <c r="N130" s="81"/>
      <c r="O130" s="81"/>
      <c r="P130" s="81"/>
      <c r="Q130" s="81"/>
    </row>
    <row r="131" spans="1:17" s="80" customFormat="1" ht="14.25" x14ac:dyDescent="0.2">
      <c r="A131" s="79"/>
      <c r="B131" s="91"/>
      <c r="C131" s="81"/>
      <c r="D131" s="81"/>
      <c r="E131" s="81"/>
      <c r="F131" s="81"/>
      <c r="G131" s="81"/>
      <c r="H131" s="81"/>
      <c r="I131" s="81"/>
      <c r="J131" s="81"/>
      <c r="K131" s="81"/>
      <c r="L131" s="81"/>
      <c r="M131" s="81"/>
      <c r="N131" s="81"/>
      <c r="O131" s="81"/>
      <c r="P131" s="81"/>
      <c r="Q131" s="81"/>
    </row>
    <row r="132" spans="1:17" s="80" customFormat="1" ht="14.25" x14ac:dyDescent="0.2">
      <c r="A132" s="79"/>
      <c r="B132" s="91"/>
      <c r="C132" s="81"/>
      <c r="D132" s="81"/>
      <c r="E132" s="81"/>
      <c r="F132" s="81"/>
      <c r="G132" s="81"/>
      <c r="H132" s="81"/>
      <c r="I132" s="81"/>
      <c r="J132" s="81"/>
      <c r="K132" s="81"/>
      <c r="L132" s="81"/>
      <c r="M132" s="81"/>
      <c r="N132" s="81"/>
      <c r="O132" s="81"/>
      <c r="P132" s="81"/>
      <c r="Q132" s="81"/>
    </row>
    <row r="133" spans="1:17" s="80" customFormat="1" ht="14.25" x14ac:dyDescent="0.2">
      <c r="A133" s="79"/>
      <c r="B133" s="91"/>
      <c r="C133" s="81"/>
      <c r="D133" s="81"/>
      <c r="E133" s="81"/>
      <c r="F133" s="81"/>
      <c r="G133" s="81"/>
      <c r="H133" s="81"/>
      <c r="I133" s="81"/>
      <c r="J133" s="81"/>
      <c r="K133" s="81"/>
      <c r="L133" s="81"/>
      <c r="M133" s="81"/>
      <c r="N133" s="81"/>
      <c r="O133" s="81"/>
      <c r="P133" s="81"/>
      <c r="Q133" s="81"/>
    </row>
    <row r="134" spans="1:17" s="80" customFormat="1" ht="14.25" x14ac:dyDescent="0.2">
      <c r="A134" s="79"/>
      <c r="B134" s="91"/>
      <c r="C134" s="81"/>
      <c r="D134" s="81"/>
      <c r="E134" s="81"/>
      <c r="F134" s="81"/>
      <c r="G134" s="81"/>
      <c r="H134" s="81"/>
      <c r="I134" s="81"/>
      <c r="J134" s="81"/>
      <c r="K134" s="81"/>
      <c r="L134" s="81"/>
      <c r="M134" s="81"/>
      <c r="N134" s="81"/>
      <c r="O134" s="81"/>
      <c r="P134" s="81"/>
      <c r="Q134" s="81"/>
    </row>
    <row r="135" spans="1:17" s="80" customFormat="1" ht="14.25" x14ac:dyDescent="0.2">
      <c r="A135" s="79"/>
      <c r="B135" s="91"/>
      <c r="C135" s="81"/>
      <c r="D135" s="81"/>
      <c r="E135" s="81"/>
      <c r="F135" s="81"/>
      <c r="G135" s="81"/>
      <c r="H135" s="81"/>
      <c r="I135" s="81"/>
      <c r="J135" s="81"/>
      <c r="K135" s="81"/>
      <c r="L135" s="81"/>
      <c r="M135" s="81"/>
      <c r="N135" s="81"/>
      <c r="O135" s="81"/>
      <c r="P135" s="81"/>
      <c r="Q135" s="81"/>
    </row>
    <row r="136" spans="1:17" s="80" customFormat="1" ht="14.25" x14ac:dyDescent="0.2">
      <c r="A136" s="79"/>
      <c r="B136" s="91"/>
      <c r="C136" s="81"/>
      <c r="D136" s="81"/>
      <c r="E136" s="81"/>
      <c r="F136" s="81"/>
      <c r="G136" s="81"/>
      <c r="H136" s="81"/>
      <c r="I136" s="81"/>
      <c r="J136" s="81"/>
      <c r="K136" s="81"/>
      <c r="L136" s="81"/>
      <c r="M136" s="81"/>
      <c r="N136" s="81"/>
      <c r="O136" s="81"/>
      <c r="P136" s="81"/>
      <c r="Q136" s="81"/>
    </row>
    <row r="137" spans="1:17" s="80" customFormat="1" ht="14.25" x14ac:dyDescent="0.2">
      <c r="A137" s="79"/>
      <c r="B137" s="91"/>
      <c r="C137" s="81"/>
      <c r="D137" s="81"/>
      <c r="E137" s="81"/>
      <c r="F137" s="81"/>
      <c r="G137" s="81"/>
      <c r="H137" s="81"/>
      <c r="I137" s="81"/>
      <c r="J137" s="81"/>
      <c r="K137" s="81"/>
      <c r="L137" s="81"/>
      <c r="M137" s="81"/>
      <c r="N137" s="81"/>
      <c r="O137" s="81"/>
      <c r="P137" s="81"/>
      <c r="Q137" s="81"/>
    </row>
    <row r="138" spans="1:17" s="80" customFormat="1" ht="14.25" x14ac:dyDescent="0.2">
      <c r="A138" s="79"/>
      <c r="B138" s="91"/>
      <c r="C138" s="81"/>
      <c r="D138" s="81"/>
      <c r="E138" s="81"/>
      <c r="F138" s="81"/>
      <c r="G138" s="81"/>
      <c r="H138" s="81"/>
      <c r="I138" s="81"/>
      <c r="J138" s="81"/>
      <c r="K138" s="81"/>
      <c r="L138" s="81"/>
      <c r="M138" s="81"/>
      <c r="N138" s="81"/>
      <c r="O138" s="81"/>
      <c r="P138" s="81"/>
      <c r="Q138" s="81"/>
    </row>
    <row r="139" spans="1:17" s="80" customFormat="1" ht="14.25" x14ac:dyDescent="0.2">
      <c r="A139" s="79"/>
      <c r="B139" s="91"/>
      <c r="C139" s="81"/>
      <c r="D139" s="81"/>
      <c r="E139" s="81"/>
      <c r="F139" s="81"/>
      <c r="G139" s="81"/>
      <c r="H139" s="81"/>
      <c r="I139" s="81"/>
      <c r="J139" s="81"/>
      <c r="K139" s="81"/>
      <c r="L139" s="81"/>
      <c r="M139" s="81"/>
      <c r="N139" s="81"/>
      <c r="O139" s="81"/>
      <c r="P139" s="81"/>
      <c r="Q139" s="81"/>
    </row>
    <row r="140" spans="1:17" s="80" customFormat="1" ht="14.25" x14ac:dyDescent="0.2">
      <c r="A140" s="79"/>
      <c r="B140" s="91"/>
      <c r="C140" s="81"/>
      <c r="D140" s="81"/>
      <c r="E140" s="81"/>
      <c r="F140" s="81"/>
      <c r="G140" s="81"/>
      <c r="H140" s="81"/>
      <c r="I140" s="81"/>
      <c r="J140" s="81"/>
      <c r="K140" s="81"/>
      <c r="L140" s="81"/>
      <c r="M140" s="81"/>
      <c r="N140" s="81"/>
      <c r="O140" s="81"/>
      <c r="P140" s="81"/>
      <c r="Q140" s="81"/>
    </row>
    <row r="141" spans="1:17" s="80" customFormat="1" ht="14.25" x14ac:dyDescent="0.2">
      <c r="A141" s="79"/>
      <c r="B141" s="91"/>
      <c r="C141" s="81"/>
      <c r="D141" s="81"/>
      <c r="E141" s="81"/>
      <c r="F141" s="81"/>
      <c r="G141" s="81"/>
      <c r="H141" s="81"/>
      <c r="I141" s="81"/>
      <c r="J141" s="81"/>
      <c r="K141" s="81"/>
      <c r="L141" s="81"/>
      <c r="M141" s="81"/>
      <c r="N141" s="81"/>
      <c r="O141" s="81"/>
      <c r="P141" s="81"/>
      <c r="Q141" s="81"/>
    </row>
    <row r="142" spans="1:17" s="80" customFormat="1" ht="14.25" x14ac:dyDescent="0.2">
      <c r="A142" s="79"/>
      <c r="B142" s="91"/>
      <c r="C142" s="81"/>
      <c r="D142" s="81"/>
      <c r="E142" s="81"/>
      <c r="F142" s="81"/>
      <c r="G142" s="81"/>
      <c r="H142" s="81"/>
      <c r="I142" s="81"/>
      <c r="J142" s="81"/>
      <c r="K142" s="81"/>
      <c r="L142" s="81"/>
      <c r="M142" s="81"/>
      <c r="N142" s="81"/>
      <c r="O142" s="81"/>
      <c r="P142" s="81"/>
      <c r="Q142" s="81"/>
    </row>
    <row r="143" spans="1:17" s="80" customFormat="1" ht="14.25" x14ac:dyDescent="0.2">
      <c r="A143" s="79"/>
      <c r="B143" s="91"/>
      <c r="C143" s="81"/>
      <c r="D143" s="81"/>
      <c r="E143" s="81"/>
      <c r="F143" s="81"/>
      <c r="G143" s="81"/>
      <c r="H143" s="81"/>
      <c r="I143" s="81"/>
      <c r="J143" s="81"/>
      <c r="K143" s="81"/>
      <c r="L143" s="81"/>
      <c r="M143" s="81"/>
      <c r="N143" s="81"/>
      <c r="O143" s="81"/>
      <c r="P143" s="81"/>
      <c r="Q143" s="81"/>
    </row>
    <row r="144" spans="1:17" s="80" customFormat="1" ht="14.25" x14ac:dyDescent="0.2">
      <c r="A144" s="79"/>
      <c r="B144" s="91"/>
      <c r="C144" s="81"/>
      <c r="D144" s="81"/>
      <c r="E144" s="81"/>
      <c r="F144" s="81"/>
      <c r="G144" s="81"/>
      <c r="H144" s="81"/>
      <c r="I144" s="81"/>
      <c r="J144" s="81"/>
      <c r="K144" s="81"/>
      <c r="L144" s="81"/>
      <c r="M144" s="81"/>
      <c r="N144" s="81"/>
      <c r="O144" s="81"/>
      <c r="P144" s="81"/>
      <c r="Q144" s="81"/>
    </row>
    <row r="145" spans="1:17" s="80" customFormat="1" ht="14.25" x14ac:dyDescent="0.2">
      <c r="A145" s="79"/>
      <c r="B145" s="91"/>
      <c r="C145" s="81"/>
      <c r="D145" s="81"/>
      <c r="E145" s="81"/>
      <c r="F145" s="81"/>
      <c r="G145" s="81"/>
      <c r="H145" s="81"/>
      <c r="I145" s="81"/>
      <c r="J145" s="81"/>
      <c r="K145" s="81"/>
      <c r="L145" s="81"/>
      <c r="M145" s="81"/>
      <c r="N145" s="81"/>
      <c r="O145" s="81"/>
      <c r="P145" s="81"/>
      <c r="Q145" s="81"/>
    </row>
    <row r="146" spans="1:17" s="80" customFormat="1" ht="14.25" x14ac:dyDescent="0.2">
      <c r="A146" s="79"/>
      <c r="B146" s="91"/>
      <c r="C146" s="81"/>
      <c r="D146" s="81"/>
      <c r="E146" s="81"/>
      <c r="F146" s="81"/>
      <c r="G146" s="81"/>
      <c r="H146" s="81"/>
      <c r="I146" s="81"/>
      <c r="J146" s="81"/>
      <c r="K146" s="81"/>
      <c r="L146" s="81"/>
      <c r="M146" s="81"/>
      <c r="N146" s="81"/>
      <c r="O146" s="81"/>
      <c r="P146" s="81"/>
      <c r="Q146" s="81"/>
    </row>
    <row r="147" spans="1:17" s="80" customFormat="1" ht="14.25" x14ac:dyDescent="0.2">
      <c r="A147" s="79"/>
      <c r="B147" s="91"/>
      <c r="C147" s="81"/>
      <c r="D147" s="81"/>
      <c r="E147" s="81"/>
      <c r="F147" s="81"/>
      <c r="G147" s="81"/>
      <c r="H147" s="81"/>
      <c r="I147" s="81"/>
      <c r="J147" s="81"/>
      <c r="K147" s="81"/>
      <c r="L147" s="81"/>
      <c r="M147" s="81"/>
      <c r="N147" s="81"/>
      <c r="O147" s="81"/>
      <c r="P147" s="81"/>
      <c r="Q147" s="81"/>
    </row>
    <row r="148" spans="1:17" s="80" customFormat="1" ht="14.25" x14ac:dyDescent="0.2">
      <c r="A148" s="79"/>
      <c r="B148" s="91"/>
      <c r="C148" s="81"/>
      <c r="D148" s="81"/>
      <c r="E148" s="81"/>
      <c r="F148" s="81"/>
      <c r="G148" s="81"/>
      <c r="H148" s="81"/>
      <c r="I148" s="81"/>
      <c r="J148" s="81"/>
      <c r="K148" s="81"/>
      <c r="L148" s="81"/>
      <c r="M148" s="81"/>
      <c r="N148" s="81"/>
      <c r="O148" s="81"/>
      <c r="P148" s="81"/>
      <c r="Q148" s="81"/>
    </row>
    <row r="149" spans="1:17" s="80" customFormat="1" ht="14.25" x14ac:dyDescent="0.2">
      <c r="A149" s="79"/>
      <c r="B149" s="91"/>
      <c r="C149" s="81"/>
      <c r="D149" s="81"/>
      <c r="E149" s="81"/>
      <c r="F149" s="81"/>
      <c r="G149" s="81"/>
      <c r="H149" s="81"/>
      <c r="I149" s="81"/>
      <c r="J149" s="81"/>
      <c r="K149" s="81"/>
      <c r="L149" s="81"/>
      <c r="M149" s="81"/>
      <c r="N149" s="81"/>
      <c r="O149" s="81"/>
      <c r="P149" s="81"/>
      <c r="Q149" s="81"/>
    </row>
    <row r="150" spans="1:17" s="80" customFormat="1" ht="14.25" x14ac:dyDescent="0.2">
      <c r="A150" s="79"/>
      <c r="B150" s="91"/>
      <c r="C150" s="81"/>
      <c r="D150" s="81"/>
      <c r="E150" s="81"/>
      <c r="F150" s="81"/>
      <c r="G150" s="81"/>
      <c r="H150" s="81"/>
      <c r="I150" s="81"/>
      <c r="J150" s="81"/>
      <c r="K150" s="81"/>
      <c r="L150" s="81"/>
      <c r="M150" s="81"/>
      <c r="N150" s="81"/>
      <c r="O150" s="81"/>
      <c r="P150" s="81"/>
      <c r="Q150" s="81"/>
    </row>
    <row r="151" spans="1:17" s="80" customFormat="1" ht="14.25" x14ac:dyDescent="0.2">
      <c r="A151" s="79"/>
      <c r="B151" s="91"/>
      <c r="C151" s="81"/>
      <c r="D151" s="81"/>
      <c r="E151" s="81"/>
      <c r="F151" s="81"/>
      <c r="G151" s="81"/>
      <c r="H151" s="81"/>
      <c r="I151" s="81"/>
      <c r="J151" s="81"/>
      <c r="K151" s="81"/>
      <c r="L151" s="81"/>
      <c r="M151" s="81"/>
      <c r="N151" s="81"/>
      <c r="O151" s="81"/>
      <c r="P151" s="81"/>
      <c r="Q151" s="81"/>
    </row>
    <row r="152" spans="1:17" s="80" customFormat="1" ht="14.25" x14ac:dyDescent="0.2">
      <c r="A152" s="79"/>
      <c r="B152" s="91"/>
      <c r="C152" s="81"/>
      <c r="D152" s="81"/>
      <c r="E152" s="81"/>
      <c r="F152" s="81"/>
      <c r="G152" s="81"/>
      <c r="H152" s="81"/>
      <c r="I152" s="81"/>
      <c r="J152" s="81"/>
      <c r="K152" s="81"/>
      <c r="L152" s="81"/>
      <c r="M152" s="81"/>
      <c r="N152" s="81"/>
      <c r="O152" s="81"/>
      <c r="P152" s="81"/>
      <c r="Q152" s="81"/>
    </row>
    <row r="153" spans="1:17" s="80" customFormat="1" ht="14.25" x14ac:dyDescent="0.2">
      <c r="A153" s="79"/>
      <c r="B153" s="91"/>
      <c r="C153" s="81"/>
      <c r="D153" s="81"/>
      <c r="E153" s="81"/>
      <c r="F153" s="81"/>
      <c r="G153" s="81"/>
      <c r="H153" s="81"/>
      <c r="I153" s="81"/>
      <c r="J153" s="81"/>
      <c r="K153" s="81"/>
      <c r="L153" s="81"/>
      <c r="M153" s="81"/>
      <c r="N153" s="81"/>
      <c r="O153" s="81"/>
      <c r="P153" s="81"/>
      <c r="Q153" s="81"/>
    </row>
    <row r="154" spans="1:17" s="80" customFormat="1" ht="14.25" x14ac:dyDescent="0.2">
      <c r="A154" s="79"/>
      <c r="B154" s="91"/>
      <c r="C154" s="81"/>
      <c r="D154" s="81"/>
      <c r="E154" s="81"/>
      <c r="F154" s="81"/>
      <c r="G154" s="81"/>
      <c r="H154" s="81"/>
      <c r="I154" s="81"/>
      <c r="J154" s="81"/>
      <c r="K154" s="81"/>
      <c r="L154" s="81"/>
      <c r="M154" s="81"/>
      <c r="N154" s="81"/>
      <c r="O154" s="81"/>
      <c r="P154" s="81"/>
      <c r="Q154" s="81"/>
    </row>
    <row r="155" spans="1:17" s="80" customFormat="1" ht="14.25" x14ac:dyDescent="0.2">
      <c r="A155" s="79"/>
      <c r="B155" s="91"/>
      <c r="C155" s="81"/>
      <c r="D155" s="81"/>
      <c r="E155" s="81"/>
      <c r="F155" s="81"/>
      <c r="G155" s="81"/>
      <c r="H155" s="81"/>
      <c r="I155" s="81"/>
      <c r="J155" s="81"/>
      <c r="K155" s="81"/>
      <c r="L155" s="81"/>
      <c r="M155" s="81"/>
      <c r="N155" s="81"/>
      <c r="O155" s="81"/>
      <c r="P155" s="81"/>
      <c r="Q155" s="81"/>
    </row>
    <row r="156" spans="1:17" s="80" customFormat="1" ht="14.25" x14ac:dyDescent="0.2">
      <c r="A156" s="79"/>
      <c r="B156" s="91"/>
      <c r="C156" s="81"/>
      <c r="D156" s="81"/>
      <c r="E156" s="81"/>
      <c r="F156" s="81"/>
      <c r="G156" s="81"/>
      <c r="H156" s="81"/>
      <c r="I156" s="81"/>
      <c r="J156" s="81"/>
      <c r="K156" s="81"/>
      <c r="L156" s="81"/>
      <c r="M156" s="81"/>
      <c r="N156" s="81"/>
      <c r="O156" s="81"/>
      <c r="P156" s="81"/>
      <c r="Q156" s="81"/>
    </row>
    <row r="157" spans="1:17" s="80" customFormat="1" ht="14.25" x14ac:dyDescent="0.2">
      <c r="A157" s="79"/>
      <c r="B157" s="91"/>
      <c r="C157" s="81"/>
      <c r="D157" s="81"/>
      <c r="E157" s="81"/>
      <c r="F157" s="81"/>
      <c r="G157" s="81"/>
      <c r="H157" s="81"/>
      <c r="I157" s="81"/>
      <c r="J157" s="81"/>
      <c r="K157" s="81"/>
      <c r="L157" s="81"/>
      <c r="M157" s="81"/>
      <c r="N157" s="81"/>
      <c r="O157" s="81"/>
      <c r="P157" s="81"/>
      <c r="Q157" s="81"/>
    </row>
    <row r="158" spans="1:17" s="80" customFormat="1" ht="14.25" x14ac:dyDescent="0.2">
      <c r="A158" s="79"/>
      <c r="B158" s="91"/>
      <c r="C158" s="81"/>
      <c r="D158" s="81"/>
      <c r="E158" s="81"/>
      <c r="F158" s="81"/>
      <c r="G158" s="81"/>
      <c r="H158" s="81"/>
      <c r="I158" s="81"/>
      <c r="J158" s="81"/>
      <c r="K158" s="81"/>
      <c r="L158" s="81"/>
      <c r="M158" s="81"/>
      <c r="N158" s="81"/>
      <c r="O158" s="81"/>
      <c r="P158" s="81"/>
      <c r="Q158" s="81"/>
    </row>
    <row r="159" spans="1:17" s="80" customFormat="1" ht="14.25" x14ac:dyDescent="0.2">
      <c r="A159" s="79"/>
      <c r="B159" s="91"/>
      <c r="C159" s="81"/>
      <c r="D159" s="81"/>
      <c r="E159" s="81"/>
      <c r="F159" s="81"/>
      <c r="G159" s="81"/>
      <c r="H159" s="81"/>
      <c r="I159" s="81"/>
      <c r="J159" s="81"/>
      <c r="K159" s="81"/>
      <c r="L159" s="81"/>
      <c r="M159" s="81"/>
      <c r="N159" s="81"/>
      <c r="O159" s="81"/>
      <c r="P159" s="81"/>
      <c r="Q159" s="81"/>
    </row>
    <row r="160" spans="1:17" s="80" customFormat="1" ht="14.25" x14ac:dyDescent="0.2">
      <c r="A160" s="79"/>
      <c r="B160" s="91"/>
      <c r="C160" s="81"/>
      <c r="D160" s="81"/>
      <c r="E160" s="81"/>
      <c r="F160" s="81"/>
      <c r="G160" s="81"/>
      <c r="H160" s="81"/>
      <c r="I160" s="81"/>
      <c r="J160" s="81"/>
      <c r="K160" s="81"/>
      <c r="L160" s="81"/>
      <c r="M160" s="81"/>
      <c r="N160" s="81"/>
      <c r="O160" s="81"/>
      <c r="P160" s="81"/>
      <c r="Q160" s="81"/>
    </row>
    <row r="161" spans="1:17" s="80" customFormat="1" ht="14.25" x14ac:dyDescent="0.2">
      <c r="A161" s="79"/>
      <c r="B161" s="91"/>
      <c r="C161" s="81"/>
      <c r="D161" s="81"/>
      <c r="E161" s="81"/>
      <c r="F161" s="81"/>
      <c r="G161" s="81"/>
      <c r="H161" s="81"/>
      <c r="I161" s="81"/>
      <c r="J161" s="81"/>
      <c r="K161" s="81"/>
      <c r="L161" s="81"/>
      <c r="M161" s="81"/>
      <c r="N161" s="81"/>
      <c r="O161" s="81"/>
      <c r="P161" s="81"/>
      <c r="Q161" s="81"/>
    </row>
    <row r="162" spans="1:17" s="80" customFormat="1" ht="14.25" x14ac:dyDescent="0.2">
      <c r="A162" s="79"/>
      <c r="B162" s="91"/>
      <c r="C162" s="81"/>
      <c r="D162" s="81"/>
      <c r="E162" s="81"/>
      <c r="F162" s="81"/>
      <c r="G162" s="81"/>
      <c r="H162" s="81"/>
      <c r="I162" s="81"/>
      <c r="J162" s="81"/>
      <c r="K162" s="81"/>
      <c r="L162" s="81"/>
      <c r="M162" s="81"/>
      <c r="N162" s="81"/>
      <c r="O162" s="81"/>
      <c r="P162" s="81"/>
      <c r="Q162" s="81"/>
    </row>
    <row r="163" spans="1:17" s="80" customFormat="1" ht="14.25" x14ac:dyDescent="0.2">
      <c r="A163" s="79"/>
      <c r="B163" s="91"/>
      <c r="C163" s="81"/>
      <c r="D163" s="81"/>
      <c r="E163" s="81"/>
      <c r="F163" s="81"/>
      <c r="G163" s="81"/>
      <c r="H163" s="81"/>
      <c r="I163" s="81"/>
      <c r="J163" s="81"/>
      <c r="K163" s="81"/>
      <c r="L163" s="81"/>
      <c r="M163" s="81"/>
      <c r="N163" s="81"/>
      <c r="O163" s="81"/>
      <c r="P163" s="81"/>
      <c r="Q163" s="81"/>
    </row>
    <row r="164" spans="1:17" s="80" customFormat="1" ht="14.25" x14ac:dyDescent="0.2">
      <c r="A164" s="79"/>
      <c r="B164" s="91"/>
      <c r="C164" s="81"/>
      <c r="D164" s="81"/>
      <c r="E164" s="81"/>
      <c r="F164" s="81"/>
      <c r="G164" s="81"/>
      <c r="H164" s="81"/>
      <c r="I164" s="81"/>
      <c r="J164" s="81"/>
      <c r="K164" s="81"/>
      <c r="L164" s="81"/>
      <c r="M164" s="81"/>
      <c r="N164" s="81"/>
      <c r="O164" s="81"/>
      <c r="P164" s="81"/>
      <c r="Q164" s="81"/>
    </row>
    <row r="165" spans="1:17" s="80" customFormat="1" ht="14.25" x14ac:dyDescent="0.2">
      <c r="A165" s="79"/>
      <c r="B165" s="91"/>
      <c r="C165" s="81"/>
      <c r="D165" s="81"/>
      <c r="E165" s="81"/>
      <c r="F165" s="81"/>
      <c r="G165" s="81"/>
      <c r="H165" s="81"/>
      <c r="I165" s="81"/>
      <c r="J165" s="81"/>
      <c r="K165" s="81"/>
      <c r="L165" s="81"/>
      <c r="M165" s="81"/>
      <c r="N165" s="81"/>
      <c r="O165" s="81"/>
      <c r="P165" s="81"/>
      <c r="Q165" s="81"/>
    </row>
    <row r="166" spans="1:17" s="80" customFormat="1" ht="14.25" x14ac:dyDescent="0.2">
      <c r="A166" s="79"/>
      <c r="B166" s="91"/>
      <c r="C166" s="81"/>
      <c r="D166" s="81"/>
      <c r="E166" s="81"/>
      <c r="F166" s="81"/>
      <c r="G166" s="81"/>
      <c r="H166" s="81"/>
      <c r="I166" s="81"/>
      <c r="J166" s="81"/>
      <c r="K166" s="81"/>
      <c r="L166" s="81"/>
      <c r="M166" s="81"/>
      <c r="N166" s="81"/>
      <c r="O166" s="81"/>
      <c r="P166" s="81"/>
      <c r="Q166" s="81"/>
    </row>
    <row r="167" spans="1:17" s="80" customFormat="1" ht="14.25" x14ac:dyDescent="0.2">
      <c r="A167" s="79"/>
      <c r="B167" s="91"/>
      <c r="C167" s="81"/>
      <c r="D167" s="81"/>
      <c r="E167" s="81"/>
      <c r="F167" s="81"/>
      <c r="G167" s="81"/>
      <c r="H167" s="81"/>
      <c r="I167" s="81"/>
      <c r="J167" s="81"/>
      <c r="K167" s="81"/>
      <c r="L167" s="81"/>
      <c r="M167" s="81"/>
      <c r="N167" s="81"/>
      <c r="O167" s="81"/>
      <c r="P167" s="81"/>
      <c r="Q167" s="81"/>
    </row>
    <row r="168" spans="1:17" s="80" customFormat="1" ht="14.25" x14ac:dyDescent="0.2">
      <c r="A168" s="79"/>
      <c r="B168" s="91"/>
      <c r="C168" s="81"/>
      <c r="D168" s="81"/>
      <c r="E168" s="81"/>
      <c r="F168" s="81"/>
      <c r="G168" s="81"/>
      <c r="H168" s="81"/>
      <c r="I168" s="81"/>
      <c r="J168" s="81"/>
      <c r="K168" s="81"/>
      <c r="L168" s="81"/>
      <c r="M168" s="81"/>
      <c r="N168" s="81"/>
      <c r="O168" s="81"/>
      <c r="P168" s="81"/>
      <c r="Q168" s="81"/>
    </row>
    <row r="169" spans="1:17" s="80" customFormat="1" ht="14.25" x14ac:dyDescent="0.2">
      <c r="A169" s="79"/>
      <c r="B169" s="91"/>
      <c r="C169" s="81"/>
      <c r="D169" s="81"/>
      <c r="E169" s="81"/>
      <c r="F169" s="81"/>
      <c r="G169" s="81"/>
      <c r="H169" s="81"/>
      <c r="I169" s="81"/>
      <c r="J169" s="81"/>
      <c r="K169" s="81"/>
      <c r="L169" s="81"/>
      <c r="M169" s="81"/>
      <c r="N169" s="81"/>
      <c r="O169" s="81"/>
      <c r="P169" s="81"/>
      <c r="Q169" s="81"/>
    </row>
    <row r="170" spans="1:17" s="80" customFormat="1" ht="14.25" x14ac:dyDescent="0.2">
      <c r="A170" s="79"/>
      <c r="B170" s="91"/>
      <c r="C170" s="81"/>
      <c r="D170" s="81"/>
      <c r="E170" s="81"/>
      <c r="F170" s="81"/>
      <c r="G170" s="81"/>
      <c r="H170" s="81"/>
      <c r="I170" s="81"/>
      <c r="J170" s="81"/>
      <c r="K170" s="81"/>
      <c r="L170" s="81"/>
      <c r="M170" s="81"/>
      <c r="N170" s="81"/>
      <c r="O170" s="81"/>
      <c r="P170" s="81"/>
      <c r="Q170" s="81"/>
    </row>
    <row r="171" spans="1:17" s="80" customFormat="1" ht="14.25" x14ac:dyDescent="0.2">
      <c r="A171" s="79"/>
      <c r="B171" s="91"/>
      <c r="C171" s="81"/>
      <c r="D171" s="81"/>
      <c r="E171" s="81"/>
      <c r="F171" s="81"/>
      <c r="G171" s="81"/>
      <c r="H171" s="81"/>
      <c r="I171" s="81"/>
      <c r="J171" s="81"/>
      <c r="K171" s="81"/>
      <c r="L171" s="81"/>
      <c r="M171" s="81"/>
      <c r="N171" s="81"/>
      <c r="O171" s="81"/>
      <c r="P171" s="81"/>
      <c r="Q171" s="81"/>
    </row>
    <row r="172" spans="1:17" s="80" customFormat="1" ht="14.25" x14ac:dyDescent="0.2">
      <c r="A172" s="79"/>
      <c r="B172" s="91"/>
      <c r="C172" s="81"/>
      <c r="D172" s="81"/>
      <c r="E172" s="81"/>
      <c r="F172" s="81"/>
      <c r="G172" s="81"/>
      <c r="H172" s="81"/>
      <c r="I172" s="81"/>
      <c r="J172" s="81"/>
      <c r="K172" s="81"/>
      <c r="L172" s="81"/>
      <c r="M172" s="81"/>
      <c r="N172" s="81"/>
      <c r="O172" s="81"/>
      <c r="P172" s="81"/>
      <c r="Q172" s="81"/>
    </row>
    <row r="173" spans="1:17" s="80" customFormat="1" ht="14.25" x14ac:dyDescent="0.2">
      <c r="A173" s="79"/>
      <c r="B173" s="91"/>
      <c r="C173" s="81"/>
      <c r="D173" s="81"/>
      <c r="E173" s="81"/>
      <c r="F173" s="81"/>
      <c r="G173" s="81"/>
      <c r="H173" s="81"/>
      <c r="I173" s="81"/>
      <c r="J173" s="81"/>
      <c r="K173" s="81"/>
      <c r="L173" s="81"/>
      <c r="M173" s="81"/>
      <c r="N173" s="81"/>
      <c r="O173" s="81"/>
      <c r="P173" s="81"/>
      <c r="Q173" s="81"/>
    </row>
    <row r="174" spans="1:17" s="80" customFormat="1" ht="14.25" x14ac:dyDescent="0.2">
      <c r="A174" s="79"/>
      <c r="B174" s="91"/>
      <c r="C174" s="81"/>
      <c r="D174" s="81"/>
      <c r="E174" s="81"/>
      <c r="F174" s="81"/>
      <c r="G174" s="81"/>
      <c r="H174" s="81"/>
      <c r="I174" s="81"/>
      <c r="J174" s="81"/>
      <c r="K174" s="81"/>
      <c r="L174" s="81"/>
      <c r="M174" s="81"/>
      <c r="N174" s="81"/>
      <c r="O174" s="81"/>
      <c r="P174" s="81"/>
      <c r="Q174" s="81"/>
    </row>
    <row r="175" spans="1:17" s="80" customFormat="1" ht="14.25" x14ac:dyDescent="0.2">
      <c r="A175" s="79"/>
      <c r="B175" s="91"/>
      <c r="C175" s="81"/>
      <c r="D175" s="81"/>
      <c r="E175" s="81"/>
      <c r="F175" s="81"/>
      <c r="G175" s="81"/>
      <c r="H175" s="81"/>
      <c r="I175" s="81"/>
      <c r="J175" s="81"/>
      <c r="K175" s="81"/>
      <c r="L175" s="81"/>
      <c r="M175" s="81"/>
      <c r="N175" s="81"/>
      <c r="O175" s="81"/>
      <c r="P175" s="81"/>
      <c r="Q175" s="81"/>
    </row>
    <row r="176" spans="1:17" s="80" customFormat="1" ht="14.25" x14ac:dyDescent="0.2">
      <c r="A176" s="79"/>
      <c r="B176" s="91"/>
      <c r="C176" s="81"/>
      <c r="D176" s="81"/>
      <c r="E176" s="81"/>
      <c r="F176" s="81"/>
      <c r="G176" s="81"/>
      <c r="H176" s="81"/>
      <c r="I176" s="81"/>
      <c r="J176" s="81"/>
      <c r="K176" s="81"/>
      <c r="L176" s="81"/>
      <c r="M176" s="81"/>
      <c r="N176" s="81"/>
      <c r="O176" s="81"/>
      <c r="P176" s="81"/>
      <c r="Q176" s="81"/>
    </row>
    <row r="177" spans="1:17" s="80" customFormat="1" ht="14.25" x14ac:dyDescent="0.2">
      <c r="A177" s="79"/>
      <c r="B177" s="91"/>
      <c r="C177" s="81"/>
      <c r="D177" s="81"/>
      <c r="E177" s="81"/>
      <c r="F177" s="81"/>
      <c r="G177" s="81"/>
      <c r="H177" s="81"/>
      <c r="I177" s="81"/>
      <c r="J177" s="81"/>
      <c r="K177" s="81"/>
      <c r="L177" s="81"/>
      <c r="M177" s="81"/>
      <c r="N177" s="81"/>
      <c r="O177" s="81"/>
      <c r="P177" s="81"/>
      <c r="Q177" s="81"/>
    </row>
    <row r="178" spans="1:17" s="80" customFormat="1" ht="14.25" x14ac:dyDescent="0.2">
      <c r="A178" s="79"/>
      <c r="B178" s="91"/>
      <c r="C178" s="81"/>
      <c r="D178" s="81"/>
      <c r="E178" s="81"/>
      <c r="F178" s="81"/>
      <c r="G178" s="81"/>
      <c r="H178" s="81"/>
      <c r="I178" s="81"/>
      <c r="J178" s="81"/>
      <c r="K178" s="81"/>
      <c r="L178" s="81"/>
      <c r="M178" s="81"/>
      <c r="N178" s="81"/>
      <c r="O178" s="81"/>
      <c r="P178" s="81"/>
      <c r="Q178" s="81"/>
    </row>
    <row r="179" spans="1:17" s="80" customFormat="1" ht="14.25" x14ac:dyDescent="0.2">
      <c r="A179" s="79"/>
      <c r="B179" s="91"/>
      <c r="C179" s="81"/>
      <c r="D179" s="81"/>
      <c r="E179" s="81"/>
      <c r="F179" s="81"/>
      <c r="G179" s="81"/>
      <c r="H179" s="81"/>
      <c r="I179" s="81"/>
      <c r="J179" s="81"/>
      <c r="K179" s="81"/>
      <c r="L179" s="81"/>
      <c r="M179" s="81"/>
      <c r="N179" s="81"/>
      <c r="O179" s="81"/>
      <c r="P179" s="81"/>
      <c r="Q179" s="81"/>
    </row>
    <row r="180" spans="1:17" s="80" customFormat="1" ht="14.25" x14ac:dyDescent="0.2">
      <c r="A180" s="79"/>
      <c r="B180" s="91"/>
      <c r="C180" s="81"/>
      <c r="D180" s="81"/>
      <c r="E180" s="81"/>
      <c r="F180" s="81"/>
      <c r="G180" s="81"/>
      <c r="H180" s="81"/>
      <c r="I180" s="81"/>
      <c r="J180" s="81"/>
      <c r="K180" s="81"/>
      <c r="L180" s="81"/>
      <c r="M180" s="81"/>
      <c r="N180" s="81"/>
      <c r="O180" s="81"/>
      <c r="P180" s="81"/>
      <c r="Q180" s="81"/>
    </row>
    <row r="181" spans="1:17" s="80" customFormat="1" ht="14.25" x14ac:dyDescent="0.2">
      <c r="A181" s="79"/>
      <c r="B181" s="91"/>
      <c r="C181" s="81"/>
      <c r="D181" s="81"/>
      <c r="E181" s="81"/>
      <c r="F181" s="81"/>
      <c r="G181" s="81"/>
      <c r="H181" s="81"/>
      <c r="I181" s="81"/>
      <c r="J181" s="81"/>
      <c r="K181" s="81"/>
      <c r="L181" s="81"/>
      <c r="M181" s="81"/>
      <c r="N181" s="81"/>
      <c r="O181" s="81"/>
      <c r="P181" s="81"/>
      <c r="Q181" s="81"/>
    </row>
    <row r="182" spans="1:17" s="80" customFormat="1" ht="14.25" x14ac:dyDescent="0.2">
      <c r="A182" s="79"/>
      <c r="B182" s="91"/>
      <c r="C182" s="81"/>
      <c r="D182" s="81"/>
      <c r="E182" s="81"/>
      <c r="F182" s="81"/>
      <c r="G182" s="81"/>
      <c r="H182" s="81"/>
      <c r="I182" s="81"/>
      <c r="J182" s="81"/>
      <c r="K182" s="81"/>
      <c r="L182" s="81"/>
      <c r="M182" s="81"/>
      <c r="N182" s="81"/>
      <c r="O182" s="81"/>
      <c r="P182" s="81"/>
      <c r="Q182" s="81"/>
    </row>
    <row r="183" spans="1:17" s="80" customFormat="1" ht="14.25" x14ac:dyDescent="0.2">
      <c r="A183" s="79"/>
      <c r="B183" s="91"/>
      <c r="C183" s="81"/>
      <c r="D183" s="81"/>
      <c r="E183" s="81"/>
      <c r="F183" s="81"/>
      <c r="G183" s="81"/>
      <c r="H183" s="81"/>
      <c r="I183" s="81"/>
      <c r="J183" s="81"/>
      <c r="K183" s="81"/>
      <c r="L183" s="81"/>
      <c r="M183" s="81"/>
      <c r="N183" s="81"/>
      <c r="O183" s="81"/>
      <c r="P183" s="81"/>
      <c r="Q183" s="81"/>
    </row>
    <row r="184" spans="1:17" s="80" customFormat="1" ht="14.25" x14ac:dyDescent="0.2">
      <c r="A184" s="79"/>
      <c r="B184" s="91"/>
      <c r="C184" s="81"/>
      <c r="D184" s="81"/>
      <c r="E184" s="81"/>
      <c r="F184" s="81"/>
      <c r="G184" s="81"/>
      <c r="H184" s="81"/>
      <c r="I184" s="81"/>
      <c r="J184" s="81"/>
      <c r="K184" s="81"/>
      <c r="L184" s="81"/>
      <c r="M184" s="81"/>
      <c r="N184" s="81"/>
      <c r="O184" s="81"/>
      <c r="P184" s="81"/>
      <c r="Q184" s="81"/>
    </row>
    <row r="185" spans="1:17" s="80" customFormat="1" ht="14.25" x14ac:dyDescent="0.2">
      <c r="A185" s="79"/>
      <c r="B185" s="91"/>
      <c r="C185" s="81"/>
      <c r="D185" s="81"/>
      <c r="E185" s="81"/>
      <c r="F185" s="81"/>
      <c r="G185" s="81"/>
      <c r="H185" s="81"/>
      <c r="I185" s="81"/>
      <c r="J185" s="81"/>
      <c r="K185" s="81"/>
      <c r="L185" s="81"/>
      <c r="M185" s="81"/>
      <c r="N185" s="81"/>
      <c r="O185" s="81"/>
      <c r="P185" s="81"/>
      <c r="Q185" s="81"/>
    </row>
    <row r="186" spans="1:17" s="80" customFormat="1" ht="14.25" x14ac:dyDescent="0.2">
      <c r="A186" s="79"/>
      <c r="B186" s="91"/>
      <c r="C186" s="81"/>
      <c r="D186" s="81"/>
      <c r="E186" s="81"/>
      <c r="F186" s="81"/>
      <c r="G186" s="81"/>
      <c r="H186" s="81"/>
      <c r="I186" s="81"/>
      <c r="J186" s="81"/>
      <c r="K186" s="81"/>
      <c r="L186" s="81"/>
      <c r="M186" s="81"/>
      <c r="N186" s="81"/>
      <c r="O186" s="81"/>
      <c r="P186" s="81"/>
      <c r="Q186" s="81"/>
    </row>
    <row r="187" spans="1:17" s="80" customFormat="1" ht="14.25" x14ac:dyDescent="0.2">
      <c r="A187" s="79"/>
      <c r="B187" s="91"/>
      <c r="C187" s="81"/>
      <c r="D187" s="81"/>
      <c r="E187" s="81"/>
      <c r="F187" s="81"/>
      <c r="G187" s="81"/>
      <c r="H187" s="81"/>
      <c r="I187" s="81"/>
      <c r="J187" s="81"/>
      <c r="K187" s="81"/>
      <c r="L187" s="81"/>
      <c r="M187" s="81"/>
      <c r="N187" s="81"/>
      <c r="O187" s="81"/>
      <c r="P187" s="81"/>
      <c r="Q187" s="81"/>
    </row>
    <row r="188" spans="1:17" s="80" customFormat="1" ht="14.25" x14ac:dyDescent="0.2">
      <c r="A188" s="79"/>
      <c r="B188" s="91"/>
      <c r="C188" s="81"/>
      <c r="D188" s="81"/>
      <c r="E188" s="81"/>
      <c r="F188" s="81"/>
      <c r="G188" s="81"/>
      <c r="H188" s="81"/>
      <c r="I188" s="81"/>
      <c r="J188" s="81"/>
      <c r="K188" s="81"/>
      <c r="L188" s="81"/>
      <c r="M188" s="81"/>
      <c r="N188" s="81"/>
      <c r="O188" s="81"/>
      <c r="P188" s="81"/>
      <c r="Q188" s="81"/>
    </row>
    <row r="189" spans="1:17" s="80" customFormat="1" ht="14.25" x14ac:dyDescent="0.2">
      <c r="A189" s="79"/>
      <c r="B189" s="91"/>
      <c r="C189" s="81"/>
      <c r="D189" s="81"/>
      <c r="E189" s="81"/>
      <c r="F189" s="81"/>
      <c r="G189" s="81"/>
      <c r="H189" s="81"/>
      <c r="I189" s="81"/>
      <c r="J189" s="81"/>
      <c r="K189" s="81"/>
      <c r="L189" s="81"/>
      <c r="M189" s="81"/>
      <c r="N189" s="81"/>
      <c r="O189" s="81"/>
      <c r="P189" s="81"/>
      <c r="Q189" s="81"/>
    </row>
    <row r="190" spans="1:17" s="80" customFormat="1" ht="14.25" x14ac:dyDescent="0.2">
      <c r="A190" s="79"/>
      <c r="B190" s="91"/>
      <c r="C190" s="81"/>
      <c r="D190" s="81"/>
      <c r="E190" s="81"/>
      <c r="F190" s="81"/>
      <c r="G190" s="81"/>
      <c r="H190" s="81"/>
      <c r="I190" s="81"/>
      <c r="J190" s="81"/>
      <c r="K190" s="81"/>
      <c r="L190" s="81"/>
      <c r="M190" s="81"/>
      <c r="N190" s="81"/>
      <c r="O190" s="81"/>
      <c r="P190" s="81"/>
      <c r="Q190" s="81"/>
    </row>
    <row r="191" spans="1:17" s="80" customFormat="1" ht="14.25" x14ac:dyDescent="0.2">
      <c r="A191" s="79"/>
      <c r="B191" s="91"/>
      <c r="C191" s="81"/>
      <c r="D191" s="81"/>
      <c r="E191" s="81"/>
      <c r="F191" s="81"/>
      <c r="G191" s="81"/>
      <c r="H191" s="81"/>
      <c r="I191" s="81"/>
      <c r="J191" s="81"/>
      <c r="K191" s="81"/>
      <c r="L191" s="81"/>
      <c r="M191" s="81"/>
      <c r="N191" s="81"/>
      <c r="O191" s="81"/>
      <c r="P191" s="81"/>
      <c r="Q191" s="81"/>
    </row>
    <row r="192" spans="1:17" s="80" customFormat="1" ht="14.25" x14ac:dyDescent="0.2">
      <c r="A192" s="79"/>
      <c r="B192" s="91"/>
      <c r="C192" s="81"/>
      <c r="D192" s="81"/>
      <c r="E192" s="81"/>
      <c r="F192" s="81"/>
      <c r="G192" s="81"/>
      <c r="H192" s="81"/>
      <c r="I192" s="81"/>
      <c r="J192" s="81"/>
      <c r="K192" s="81"/>
      <c r="L192" s="81"/>
      <c r="M192" s="81"/>
      <c r="N192" s="81"/>
      <c r="O192" s="81"/>
      <c r="P192" s="81"/>
      <c r="Q192" s="81"/>
    </row>
    <row r="193" spans="1:17" s="80" customFormat="1" ht="14.25" x14ac:dyDescent="0.2">
      <c r="A193" s="79"/>
      <c r="B193" s="91"/>
      <c r="C193" s="81"/>
      <c r="D193" s="81"/>
      <c r="E193" s="81"/>
      <c r="F193" s="81"/>
      <c r="G193" s="81"/>
      <c r="H193" s="81"/>
      <c r="I193" s="81"/>
      <c r="J193" s="81"/>
      <c r="K193" s="81"/>
      <c r="L193" s="81"/>
      <c r="M193" s="81"/>
      <c r="N193" s="81"/>
      <c r="O193" s="81"/>
      <c r="P193" s="81"/>
      <c r="Q193" s="81"/>
    </row>
    <row r="194" spans="1:17" s="80" customFormat="1" ht="14.25" x14ac:dyDescent="0.2">
      <c r="A194" s="79"/>
      <c r="B194" s="91"/>
      <c r="C194" s="81"/>
      <c r="D194" s="81"/>
      <c r="E194" s="81"/>
      <c r="F194" s="81"/>
      <c r="G194" s="81"/>
      <c r="H194" s="81"/>
      <c r="I194" s="81"/>
      <c r="J194" s="81"/>
      <c r="K194" s="81"/>
      <c r="L194" s="81"/>
      <c r="M194" s="81"/>
      <c r="N194" s="81"/>
      <c r="O194" s="81"/>
      <c r="P194" s="81"/>
      <c r="Q194" s="81"/>
    </row>
    <row r="195" spans="1:17" s="80" customFormat="1" ht="14.25" x14ac:dyDescent="0.2">
      <c r="A195" s="79"/>
      <c r="B195" s="91"/>
      <c r="C195" s="81"/>
      <c r="D195" s="81"/>
      <c r="E195" s="81"/>
      <c r="F195" s="81"/>
      <c r="G195" s="81"/>
      <c r="H195" s="81"/>
      <c r="I195" s="81"/>
      <c r="J195" s="81"/>
      <c r="K195" s="81"/>
      <c r="L195" s="81"/>
      <c r="M195" s="81"/>
      <c r="N195" s="81"/>
      <c r="O195" s="81"/>
      <c r="P195" s="81"/>
      <c r="Q195" s="81"/>
    </row>
    <row r="196" spans="1:17" s="80" customFormat="1" ht="14.25" x14ac:dyDescent="0.2">
      <c r="A196" s="79"/>
      <c r="B196" s="91"/>
      <c r="C196" s="81"/>
      <c r="D196" s="81"/>
      <c r="E196" s="81"/>
      <c r="F196" s="81"/>
      <c r="G196" s="81"/>
      <c r="H196" s="81"/>
      <c r="I196" s="81"/>
      <c r="J196" s="81"/>
      <c r="K196" s="81"/>
      <c r="L196" s="81"/>
      <c r="M196" s="81"/>
      <c r="N196" s="81"/>
      <c r="O196" s="81"/>
      <c r="P196" s="81"/>
      <c r="Q196" s="81"/>
    </row>
    <row r="197" spans="1:17" s="80" customFormat="1" ht="14.25" x14ac:dyDescent="0.2">
      <c r="A197" s="79"/>
      <c r="B197" s="91"/>
      <c r="C197" s="81"/>
      <c r="D197" s="81"/>
      <c r="E197" s="81"/>
      <c r="F197" s="81"/>
      <c r="G197" s="81"/>
      <c r="H197" s="81"/>
      <c r="I197" s="81"/>
      <c r="J197" s="81"/>
      <c r="K197" s="81"/>
      <c r="L197" s="81"/>
      <c r="M197" s="81"/>
      <c r="N197" s="81"/>
      <c r="O197" s="81"/>
      <c r="P197" s="81"/>
      <c r="Q197" s="81"/>
    </row>
    <row r="198" spans="1:17" s="80" customFormat="1" ht="14.25" x14ac:dyDescent="0.2">
      <c r="A198" s="79"/>
      <c r="B198" s="91"/>
      <c r="C198" s="81"/>
      <c r="D198" s="81"/>
      <c r="E198" s="81"/>
      <c r="F198" s="81"/>
      <c r="G198" s="81"/>
      <c r="H198" s="81"/>
      <c r="I198" s="81"/>
      <c r="J198" s="81"/>
      <c r="K198" s="81"/>
      <c r="L198" s="81"/>
      <c r="M198" s="81"/>
      <c r="N198" s="81"/>
      <c r="O198" s="81"/>
      <c r="P198" s="81"/>
      <c r="Q198" s="81"/>
    </row>
    <row r="199" spans="1:17" s="80" customFormat="1" ht="14.25" x14ac:dyDescent="0.2">
      <c r="A199" s="79"/>
      <c r="B199" s="91"/>
      <c r="C199" s="81"/>
      <c r="D199" s="81"/>
      <c r="E199" s="81"/>
      <c r="F199" s="81"/>
      <c r="G199" s="81"/>
      <c r="H199" s="81"/>
      <c r="I199" s="81"/>
      <c r="J199" s="81"/>
      <c r="K199" s="81"/>
      <c r="L199" s="81"/>
      <c r="M199" s="81"/>
      <c r="N199" s="81"/>
      <c r="O199" s="81"/>
      <c r="P199" s="81"/>
      <c r="Q199" s="81"/>
    </row>
    <row r="200" spans="1:17" s="80" customFormat="1" ht="14.25" x14ac:dyDescent="0.2">
      <c r="A200" s="79"/>
      <c r="B200" s="91"/>
      <c r="C200" s="81"/>
      <c r="D200" s="81"/>
      <c r="E200" s="81"/>
      <c r="F200" s="81"/>
      <c r="G200" s="81"/>
      <c r="H200" s="81"/>
      <c r="I200" s="81"/>
      <c r="J200" s="81"/>
      <c r="K200" s="81"/>
      <c r="L200" s="81"/>
      <c r="M200" s="81"/>
      <c r="N200" s="81"/>
      <c r="O200" s="81"/>
      <c r="P200" s="81"/>
      <c r="Q200" s="81"/>
    </row>
    <row r="201" spans="1:17" s="80" customFormat="1" ht="14.25" x14ac:dyDescent="0.2">
      <c r="A201" s="79"/>
      <c r="B201" s="91"/>
      <c r="C201" s="81"/>
      <c r="D201" s="81"/>
      <c r="E201" s="81"/>
      <c r="F201" s="81"/>
      <c r="G201" s="81"/>
      <c r="H201" s="81"/>
      <c r="I201" s="81"/>
      <c r="J201" s="81"/>
      <c r="K201" s="81"/>
      <c r="L201" s="81"/>
      <c r="M201" s="81"/>
      <c r="N201" s="81"/>
      <c r="O201" s="81"/>
      <c r="P201" s="81"/>
      <c r="Q201" s="81"/>
    </row>
    <row r="202" spans="1:17" s="80" customFormat="1" ht="14.25" x14ac:dyDescent="0.2">
      <c r="A202" s="79"/>
      <c r="B202" s="91"/>
      <c r="C202" s="81"/>
      <c r="D202" s="81"/>
      <c r="E202" s="81"/>
      <c r="F202" s="81"/>
      <c r="G202" s="81"/>
      <c r="H202" s="81"/>
      <c r="I202" s="81"/>
      <c r="J202" s="81"/>
      <c r="K202" s="81"/>
      <c r="L202" s="81"/>
      <c r="M202" s="81"/>
      <c r="N202" s="81"/>
      <c r="O202" s="81"/>
      <c r="P202" s="81"/>
      <c r="Q202" s="81"/>
    </row>
    <row r="203" spans="1:17" s="80" customFormat="1" ht="14.25" x14ac:dyDescent="0.2">
      <c r="A203" s="79"/>
      <c r="B203" s="91"/>
      <c r="C203" s="81"/>
      <c r="D203" s="81"/>
      <c r="E203" s="81"/>
      <c r="F203" s="81"/>
      <c r="G203" s="81"/>
      <c r="H203" s="81"/>
      <c r="I203" s="81"/>
      <c r="J203" s="81"/>
      <c r="K203" s="81"/>
      <c r="L203" s="81"/>
      <c r="M203" s="81"/>
      <c r="N203" s="81"/>
      <c r="O203" s="81"/>
      <c r="P203" s="81"/>
      <c r="Q203" s="81"/>
    </row>
    <row r="204" spans="1:17" s="80" customFormat="1" ht="14.25" x14ac:dyDescent="0.2">
      <c r="A204" s="79"/>
      <c r="B204" s="91"/>
      <c r="C204" s="81"/>
      <c r="D204" s="81"/>
      <c r="E204" s="81"/>
      <c r="F204" s="81"/>
      <c r="G204" s="81"/>
      <c r="H204" s="81"/>
      <c r="I204" s="81"/>
      <c r="J204" s="81"/>
      <c r="K204" s="81"/>
      <c r="L204" s="81"/>
      <c r="M204" s="81"/>
      <c r="N204" s="81"/>
      <c r="O204" s="81"/>
      <c r="P204" s="81"/>
      <c r="Q204" s="81"/>
    </row>
    <row r="205" spans="1:17" s="80" customFormat="1" ht="14.25" x14ac:dyDescent="0.2">
      <c r="A205" s="79"/>
      <c r="B205" s="91"/>
      <c r="C205" s="81"/>
      <c r="D205" s="81"/>
      <c r="E205" s="81"/>
      <c r="F205" s="81"/>
      <c r="G205" s="81"/>
      <c r="H205" s="81"/>
      <c r="I205" s="81"/>
      <c r="J205" s="81"/>
      <c r="K205" s="81"/>
      <c r="L205" s="81"/>
      <c r="M205" s="81"/>
      <c r="N205" s="81"/>
      <c r="O205" s="81"/>
      <c r="P205" s="81"/>
      <c r="Q205" s="81"/>
    </row>
    <row r="206" spans="1:17" s="80" customFormat="1" ht="14.25" x14ac:dyDescent="0.2">
      <c r="A206" s="79"/>
      <c r="B206" s="91"/>
      <c r="C206" s="81"/>
      <c r="D206" s="81"/>
      <c r="E206" s="81"/>
      <c r="F206" s="81"/>
      <c r="G206" s="81"/>
      <c r="H206" s="81"/>
      <c r="I206" s="81"/>
      <c r="J206" s="81"/>
      <c r="K206" s="81"/>
      <c r="L206" s="81"/>
      <c r="M206" s="81"/>
      <c r="N206" s="81"/>
      <c r="O206" s="81"/>
      <c r="P206" s="81"/>
      <c r="Q206" s="81"/>
    </row>
    <row r="207" spans="1:17" s="80" customFormat="1" ht="14.25" x14ac:dyDescent="0.2">
      <c r="A207" s="79"/>
      <c r="B207" s="91"/>
      <c r="C207" s="81"/>
      <c r="D207" s="81"/>
      <c r="E207" s="81"/>
      <c r="F207" s="81"/>
      <c r="G207" s="81"/>
      <c r="H207" s="81"/>
      <c r="I207" s="81"/>
      <c r="J207" s="81"/>
      <c r="K207" s="81"/>
      <c r="L207" s="81"/>
      <c r="M207" s="81"/>
      <c r="N207" s="81"/>
      <c r="O207" s="81"/>
      <c r="P207" s="81"/>
      <c r="Q207" s="81"/>
    </row>
    <row r="208" spans="1:17" s="80" customFormat="1" ht="14.25" x14ac:dyDescent="0.2">
      <c r="A208" s="79"/>
      <c r="B208" s="91"/>
      <c r="C208" s="81"/>
      <c r="D208" s="81"/>
      <c r="E208" s="81"/>
      <c r="F208" s="81"/>
      <c r="G208" s="81"/>
      <c r="H208" s="81"/>
      <c r="I208" s="81"/>
      <c r="J208" s="81"/>
      <c r="K208" s="81"/>
      <c r="L208" s="81"/>
      <c r="M208" s="81"/>
      <c r="N208" s="81"/>
      <c r="O208" s="81"/>
      <c r="P208" s="81"/>
      <c r="Q208" s="81"/>
    </row>
  </sheetData>
  <sheetProtection algorithmName="SHA-512" hashValue="E4TDPsu4tipmH0Pbc786UY/rGgcmKF4Ao/hGbXckl5nflx101tie73Pt6P3tywHoxBloDT1h3iYuCsFovLwpWw==" saltValue="JATI/wlboNsU50ZXlTSKPw==" spinCount="100000" sheet="1" objects="1" scenarios="1"/>
  <mergeCells count="2">
    <mergeCell ref="A2:A3"/>
    <mergeCell ref="A25:A26"/>
  </mergeCells>
  <phoneticPr fontId="15" type="noConversion"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B1D893-4D64-4499-BC86-45EF8CC6A64D}">
  <sheetPr>
    <tabColor theme="5" tint="-0.249977111117893"/>
  </sheetPr>
  <dimension ref="A1:S319"/>
  <sheetViews>
    <sheetView zoomScale="80" zoomScaleNormal="80" workbookViewId="0">
      <pane xSplit="3" ySplit="16" topLeftCell="D17" activePane="bottomRight" state="frozen"/>
      <selection activeCell="D16" sqref="D16:D21"/>
      <selection pane="topRight" activeCell="D16" sqref="D16:D21"/>
      <selection pane="bottomLeft" activeCell="D16" sqref="D16:D21"/>
      <selection pane="bottomRight" activeCell="D16" sqref="D16:D21"/>
    </sheetView>
  </sheetViews>
  <sheetFormatPr defaultRowHeight="15" x14ac:dyDescent="0.25"/>
  <cols>
    <col min="1" max="1" width="30.140625" style="294" customWidth="1"/>
    <col min="2" max="2" width="8" style="294" customWidth="1"/>
    <col min="3" max="3" width="29.5703125" style="592" customWidth="1"/>
    <col min="4" max="6" width="15" style="297" customWidth="1"/>
    <col min="7" max="9" width="15" style="298" customWidth="1"/>
    <col min="10" max="12" width="15" style="297" customWidth="1"/>
    <col min="13" max="15" width="15" style="298" customWidth="1"/>
    <col min="16" max="16" width="8.42578125" style="294" customWidth="1"/>
    <col min="17" max="17" width="9.140625" style="295"/>
    <col min="18" max="19" width="9.140625" style="13"/>
  </cols>
  <sheetData>
    <row r="1" spans="1:16" ht="15" customHeight="1" x14ac:dyDescent="0.25">
      <c r="A1" s="296" t="s">
        <v>0</v>
      </c>
    </row>
    <row r="2" spans="1:16" x14ac:dyDescent="0.25">
      <c r="A2" s="296"/>
      <c r="H2" s="298">
        <v>25033.866070862092</v>
      </c>
    </row>
    <row r="3" spans="1:16" ht="15.75" thickBot="1" x14ac:dyDescent="0.3">
      <c r="A3" s="296"/>
      <c r="B3" s="296"/>
      <c r="H3" s="298">
        <f>H2+G219/1000</f>
        <v>36015.966070862094</v>
      </c>
      <c r="M3" s="451"/>
      <c r="N3" s="452"/>
      <c r="O3" s="453"/>
      <c r="P3" s="454" t="s">
        <v>1</v>
      </c>
    </row>
    <row r="4" spans="1:16" x14ac:dyDescent="0.25">
      <c r="A4" s="296"/>
      <c r="B4" s="296"/>
      <c r="M4" s="455" t="s">
        <v>2</v>
      </c>
      <c r="N4" s="452"/>
      <c r="O4" s="456"/>
      <c r="P4" s="457" t="s">
        <v>3</v>
      </c>
    </row>
    <row r="5" spans="1:16" ht="23.25" customHeight="1" x14ac:dyDescent="0.25">
      <c r="A5" s="296"/>
      <c r="B5" s="602" t="s">
        <v>1290</v>
      </c>
      <c r="C5" s="603"/>
      <c r="M5" s="455" t="s">
        <v>4</v>
      </c>
      <c r="N5" s="452"/>
      <c r="O5" s="456"/>
      <c r="P5" s="458" t="s">
        <v>1291</v>
      </c>
    </row>
    <row r="6" spans="1:16" ht="15" customHeight="1" x14ac:dyDescent="0.25">
      <c r="A6" s="296" t="s">
        <v>5</v>
      </c>
      <c r="B6" s="459" t="s">
        <v>6</v>
      </c>
      <c r="M6" s="455" t="s">
        <v>7</v>
      </c>
      <c r="N6" s="452"/>
      <c r="O6" s="456"/>
      <c r="P6" s="458" t="s">
        <v>8</v>
      </c>
    </row>
    <row r="7" spans="1:16" ht="15" customHeight="1" x14ac:dyDescent="0.25">
      <c r="A7" s="296" t="s">
        <v>9</v>
      </c>
      <c r="B7" s="459" t="s">
        <v>10</v>
      </c>
      <c r="M7" s="455" t="s">
        <v>11</v>
      </c>
      <c r="N7" s="452"/>
      <c r="O7" s="456"/>
      <c r="P7" s="458" t="s">
        <v>12</v>
      </c>
    </row>
    <row r="8" spans="1:16" ht="15" customHeight="1" x14ac:dyDescent="0.25">
      <c r="A8" s="296" t="s">
        <v>13</v>
      </c>
      <c r="B8" s="296" t="s">
        <v>14</v>
      </c>
      <c r="M8" s="455"/>
      <c r="N8" s="452"/>
      <c r="O8" s="456"/>
      <c r="P8" s="458"/>
    </row>
    <row r="9" spans="1:16" ht="15.75" thickBot="1" x14ac:dyDescent="0.3">
      <c r="A9" s="296" t="s">
        <v>15</v>
      </c>
      <c r="B9" s="296" t="s">
        <v>16</v>
      </c>
      <c r="M9" s="455" t="s">
        <v>17</v>
      </c>
      <c r="N9" s="452"/>
      <c r="O9" s="456"/>
      <c r="P9" s="460" t="s">
        <v>18</v>
      </c>
    </row>
    <row r="10" spans="1:16" x14ac:dyDescent="0.25">
      <c r="A10" s="296"/>
      <c r="B10" s="296"/>
      <c r="M10" s="379"/>
      <c r="P10" s="296"/>
    </row>
    <row r="11" spans="1:16" x14ac:dyDescent="0.25">
      <c r="A11" s="296" t="s">
        <v>19</v>
      </c>
    </row>
    <row r="12" spans="1:16" ht="15.75" thickBot="1" x14ac:dyDescent="0.3">
      <c r="A12" s="384"/>
      <c r="B12" s="384"/>
      <c r="C12" s="384"/>
      <c r="D12" s="385"/>
      <c r="E12" s="385"/>
      <c r="F12" s="385"/>
      <c r="G12" s="386"/>
      <c r="H12" s="386"/>
      <c r="I12" s="386"/>
      <c r="J12" s="385"/>
      <c r="K12" s="385"/>
      <c r="L12" s="385"/>
      <c r="M12" s="386"/>
      <c r="N12" s="386"/>
      <c r="O12" s="386"/>
    </row>
    <row r="13" spans="1:16" ht="15" customHeight="1" x14ac:dyDescent="0.25">
      <c r="A13" s="461" t="s">
        <v>20</v>
      </c>
      <c r="B13" s="462" t="s">
        <v>21</v>
      </c>
      <c r="C13" s="593" t="s">
        <v>22</v>
      </c>
      <c r="D13" s="390" t="s">
        <v>23</v>
      </c>
      <c r="E13" s="463"/>
      <c r="F13" s="463"/>
      <c r="G13" s="464"/>
      <c r="H13" s="464"/>
      <c r="I13" s="464"/>
      <c r="J13" s="393" t="s">
        <v>24</v>
      </c>
      <c r="K13" s="465"/>
      <c r="L13" s="465"/>
      <c r="M13" s="466"/>
      <c r="N13" s="466"/>
      <c r="O13" s="467"/>
    </row>
    <row r="14" spans="1:16" ht="101.25" x14ac:dyDescent="0.25">
      <c r="A14" s="468"/>
      <c r="B14" s="469"/>
      <c r="C14" s="594"/>
      <c r="D14" s="400" t="s">
        <v>25</v>
      </c>
      <c r="E14" s="401" t="s">
        <v>26</v>
      </c>
      <c r="F14" s="401" t="s">
        <v>27</v>
      </c>
      <c r="G14" s="402" t="s">
        <v>28</v>
      </c>
      <c r="H14" s="402" t="s">
        <v>29</v>
      </c>
      <c r="I14" s="403" t="s">
        <v>30</v>
      </c>
      <c r="J14" s="404" t="s">
        <v>25</v>
      </c>
      <c r="K14" s="405" t="s">
        <v>26</v>
      </c>
      <c r="L14" s="405" t="s">
        <v>27</v>
      </c>
      <c r="M14" s="406" t="s">
        <v>28</v>
      </c>
      <c r="N14" s="406" t="s">
        <v>29</v>
      </c>
      <c r="O14" s="407" t="s">
        <v>30</v>
      </c>
    </row>
    <row r="15" spans="1:16" ht="15.75" thickBot="1" x14ac:dyDescent="0.3">
      <c r="A15" s="470" t="s">
        <v>31</v>
      </c>
      <c r="B15" s="454" t="s">
        <v>32</v>
      </c>
      <c r="C15" s="410" t="s">
        <v>33</v>
      </c>
      <c r="D15" s="411" t="s">
        <v>34</v>
      </c>
      <c r="E15" s="412" t="s">
        <v>35</v>
      </c>
      <c r="F15" s="412" t="s">
        <v>36</v>
      </c>
      <c r="G15" s="413" t="s">
        <v>37</v>
      </c>
      <c r="H15" s="413" t="s">
        <v>38</v>
      </c>
      <c r="I15" s="414" t="s">
        <v>39</v>
      </c>
      <c r="J15" s="415" t="s">
        <v>40</v>
      </c>
      <c r="K15" s="416" t="s">
        <v>41</v>
      </c>
      <c r="L15" s="416" t="s">
        <v>42</v>
      </c>
      <c r="M15" s="417" t="s">
        <v>43</v>
      </c>
      <c r="N15" s="417" t="s">
        <v>44</v>
      </c>
      <c r="O15" s="418" t="s">
        <v>45</v>
      </c>
    </row>
    <row r="16" spans="1:16" x14ac:dyDescent="0.25">
      <c r="A16" s="351" t="s">
        <v>46</v>
      </c>
      <c r="B16" s="471" t="s">
        <v>47</v>
      </c>
      <c r="C16" s="343"/>
      <c r="D16" s="346">
        <v>4172570951.0100002</v>
      </c>
      <c r="E16" s="277">
        <v>4172570951.0100002</v>
      </c>
      <c r="F16" s="277">
        <v>62494854.640000001</v>
      </c>
      <c r="G16" s="225">
        <v>3399218249.5900002</v>
      </c>
      <c r="H16" s="225">
        <v>389991112</v>
      </c>
      <c r="I16" s="325">
        <v>445856444.06</v>
      </c>
      <c r="J16" s="330">
        <v>4277314795.6599998</v>
      </c>
      <c r="K16" s="278">
        <v>4277314795.6599998</v>
      </c>
      <c r="L16" s="278">
        <v>62477134.060000002</v>
      </c>
      <c r="M16" s="226">
        <v>3487615937.8000002</v>
      </c>
      <c r="N16" s="226">
        <v>405178359.67000002</v>
      </c>
      <c r="O16" s="331">
        <v>446997632.25</v>
      </c>
    </row>
    <row r="17" spans="1:17" s="13" customFormat="1" ht="12.75" customHeight="1" x14ac:dyDescent="0.25">
      <c r="A17" s="350" t="s">
        <v>48</v>
      </c>
      <c r="B17" s="287"/>
      <c r="C17" s="595"/>
      <c r="D17" s="345"/>
      <c r="E17" s="279"/>
      <c r="F17" s="279"/>
      <c r="G17" s="223"/>
      <c r="H17" s="223"/>
      <c r="I17" s="324"/>
      <c r="J17" s="328"/>
      <c r="K17" s="280"/>
      <c r="L17" s="280"/>
      <c r="M17" s="224"/>
      <c r="N17" s="224"/>
      <c r="O17" s="329"/>
      <c r="P17" s="294"/>
      <c r="Q17" s="295"/>
    </row>
    <row r="18" spans="1:17" s="13" customFormat="1" ht="12.75" customHeight="1" x14ac:dyDescent="0.25">
      <c r="A18" s="351" t="s">
        <v>49</v>
      </c>
      <c r="B18" s="288"/>
      <c r="C18" s="343" t="s">
        <v>50</v>
      </c>
      <c r="D18" s="346">
        <v>1395980900.52</v>
      </c>
      <c r="E18" s="277">
        <v>1395980900.52</v>
      </c>
      <c r="F18" s="277">
        <v>4500</v>
      </c>
      <c r="G18" s="225">
        <v>905025800</v>
      </c>
      <c r="H18" s="225">
        <v>235823910.91999999</v>
      </c>
      <c r="I18" s="325">
        <v>255135689.59999999</v>
      </c>
      <c r="J18" s="330">
        <v>1474439831.99</v>
      </c>
      <c r="K18" s="278">
        <v>1474439831.99</v>
      </c>
      <c r="L18" s="278">
        <v>11147.14</v>
      </c>
      <c r="M18" s="226">
        <v>958407943.19000006</v>
      </c>
      <c r="N18" s="226">
        <v>251011399.40000001</v>
      </c>
      <c r="O18" s="331">
        <v>265031636.53999999</v>
      </c>
      <c r="P18" s="294"/>
      <c r="Q18" s="295"/>
    </row>
    <row r="19" spans="1:17" s="13" customFormat="1" ht="12.75" customHeight="1" x14ac:dyDescent="0.25">
      <c r="A19" s="351" t="s">
        <v>51</v>
      </c>
      <c r="B19" s="288"/>
      <c r="C19" s="343" t="s">
        <v>52</v>
      </c>
      <c r="D19" s="346">
        <v>831815661</v>
      </c>
      <c r="E19" s="277">
        <v>831815661</v>
      </c>
      <c r="F19" s="277">
        <v>0</v>
      </c>
      <c r="G19" s="225">
        <v>624463600</v>
      </c>
      <c r="H19" s="225">
        <v>101510500</v>
      </c>
      <c r="I19" s="325">
        <v>105841561</v>
      </c>
      <c r="J19" s="330">
        <v>864568251.53999996</v>
      </c>
      <c r="K19" s="278">
        <v>864568251.53999996</v>
      </c>
      <c r="L19" s="278">
        <v>0</v>
      </c>
      <c r="M19" s="226">
        <v>642779531.10000002</v>
      </c>
      <c r="N19" s="226">
        <v>108927342.19</v>
      </c>
      <c r="O19" s="331">
        <v>112861378.25</v>
      </c>
      <c r="P19" s="294"/>
      <c r="Q19" s="295"/>
    </row>
    <row r="20" spans="1:17" s="13" customFormat="1" ht="12.75" customHeight="1" x14ac:dyDescent="0.25">
      <c r="A20" s="351" t="s">
        <v>53</v>
      </c>
      <c r="B20" s="288"/>
      <c r="C20" s="343" t="s">
        <v>54</v>
      </c>
      <c r="D20" s="346">
        <v>24180000</v>
      </c>
      <c r="E20" s="277">
        <v>24180000</v>
      </c>
      <c r="F20" s="277">
        <v>0</v>
      </c>
      <c r="G20" s="225">
        <v>24180000</v>
      </c>
      <c r="H20" s="225">
        <v>0</v>
      </c>
      <c r="I20" s="325">
        <v>0</v>
      </c>
      <c r="J20" s="330">
        <v>26521240.449999999</v>
      </c>
      <c r="K20" s="278">
        <v>26521240.449999999</v>
      </c>
      <c r="L20" s="278">
        <v>0</v>
      </c>
      <c r="M20" s="226">
        <v>26521240.449999999</v>
      </c>
      <c r="N20" s="226">
        <v>0</v>
      </c>
      <c r="O20" s="331">
        <v>0</v>
      </c>
      <c r="P20" s="294"/>
      <c r="Q20" s="295"/>
    </row>
    <row r="21" spans="1:17" s="13" customFormat="1" ht="12.75" customHeight="1" x14ac:dyDescent="0.25">
      <c r="A21" s="351" t="s">
        <v>55</v>
      </c>
      <c r="B21" s="288"/>
      <c r="C21" s="343" t="s">
        <v>56</v>
      </c>
      <c r="D21" s="346">
        <v>24180000</v>
      </c>
      <c r="E21" s="277">
        <v>24180000</v>
      </c>
      <c r="F21" s="277">
        <v>0</v>
      </c>
      <c r="G21" s="225">
        <v>24180000</v>
      </c>
      <c r="H21" s="225">
        <v>0</v>
      </c>
      <c r="I21" s="325">
        <v>0</v>
      </c>
      <c r="J21" s="330">
        <v>26521240.449999999</v>
      </c>
      <c r="K21" s="278">
        <v>26521240.449999999</v>
      </c>
      <c r="L21" s="278">
        <v>0</v>
      </c>
      <c r="M21" s="226">
        <v>26521240.449999999</v>
      </c>
      <c r="N21" s="226">
        <v>0</v>
      </c>
      <c r="O21" s="331">
        <v>0</v>
      </c>
      <c r="P21" s="294"/>
      <c r="Q21" s="295"/>
    </row>
    <row r="22" spans="1:17" s="13" customFormat="1" ht="12.75" customHeight="1" x14ac:dyDescent="0.25">
      <c r="A22" s="351" t="s">
        <v>57</v>
      </c>
      <c r="B22" s="288"/>
      <c r="C22" s="343" t="s">
        <v>58</v>
      </c>
      <c r="D22" s="346">
        <v>24180000</v>
      </c>
      <c r="E22" s="277">
        <v>24180000</v>
      </c>
      <c r="F22" s="277">
        <v>0</v>
      </c>
      <c r="G22" s="225">
        <v>24180000</v>
      </c>
      <c r="H22" s="225">
        <v>0</v>
      </c>
      <c r="I22" s="325">
        <v>0</v>
      </c>
      <c r="J22" s="330">
        <v>26521240.449999999</v>
      </c>
      <c r="K22" s="278">
        <v>26521240.449999999</v>
      </c>
      <c r="L22" s="278">
        <v>0</v>
      </c>
      <c r="M22" s="226">
        <v>26521240.449999999</v>
      </c>
      <c r="N22" s="226">
        <v>0</v>
      </c>
      <c r="O22" s="331">
        <v>0</v>
      </c>
      <c r="P22" s="294"/>
      <c r="Q22" s="295"/>
    </row>
    <row r="23" spans="1:17" s="13" customFormat="1" ht="12.75" customHeight="1" x14ac:dyDescent="0.25">
      <c r="A23" s="351" t="s">
        <v>59</v>
      </c>
      <c r="B23" s="288"/>
      <c r="C23" s="343" t="s">
        <v>60</v>
      </c>
      <c r="D23" s="346">
        <v>807635661</v>
      </c>
      <c r="E23" s="277">
        <v>807635661</v>
      </c>
      <c r="F23" s="277">
        <v>0</v>
      </c>
      <c r="G23" s="225">
        <v>600283600</v>
      </c>
      <c r="H23" s="225">
        <v>101510500</v>
      </c>
      <c r="I23" s="325">
        <v>105841561</v>
      </c>
      <c r="J23" s="330">
        <v>838047011.09000003</v>
      </c>
      <c r="K23" s="278">
        <v>838047011.09000003</v>
      </c>
      <c r="L23" s="278">
        <v>0</v>
      </c>
      <c r="M23" s="226">
        <v>616258290.64999998</v>
      </c>
      <c r="N23" s="226">
        <v>108927342.19</v>
      </c>
      <c r="O23" s="331">
        <v>112861378.25</v>
      </c>
      <c r="P23" s="294"/>
      <c r="Q23" s="295"/>
    </row>
    <row r="24" spans="1:17" s="13" customFormat="1" ht="12.75" customHeight="1" x14ac:dyDescent="0.25">
      <c r="A24" s="351" t="s">
        <v>61</v>
      </c>
      <c r="B24" s="288"/>
      <c r="C24" s="343" t="s">
        <v>62</v>
      </c>
      <c r="D24" s="346">
        <v>699575233.08000004</v>
      </c>
      <c r="E24" s="277">
        <v>699575233.08000004</v>
      </c>
      <c r="F24" s="277">
        <v>0</v>
      </c>
      <c r="G24" s="225">
        <v>522694200</v>
      </c>
      <c r="H24" s="225">
        <v>81121800</v>
      </c>
      <c r="I24" s="325">
        <v>95759233.079999998</v>
      </c>
      <c r="J24" s="330">
        <v>718026098.26999998</v>
      </c>
      <c r="K24" s="278">
        <v>718026098.26999998</v>
      </c>
      <c r="L24" s="278">
        <v>0</v>
      </c>
      <c r="M24" s="226">
        <v>528339739.06999999</v>
      </c>
      <c r="N24" s="226">
        <v>88012123.030000001</v>
      </c>
      <c r="O24" s="331">
        <v>101674236.17</v>
      </c>
      <c r="P24" s="294"/>
      <c r="Q24" s="295"/>
    </row>
    <row r="25" spans="1:17" s="13" customFormat="1" ht="12.75" customHeight="1" x14ac:dyDescent="0.25">
      <c r="A25" s="351" t="s">
        <v>63</v>
      </c>
      <c r="B25" s="288"/>
      <c r="C25" s="343" t="s">
        <v>64</v>
      </c>
      <c r="D25" s="346">
        <v>4699600</v>
      </c>
      <c r="E25" s="277">
        <v>4699600</v>
      </c>
      <c r="F25" s="277">
        <v>0</v>
      </c>
      <c r="G25" s="225">
        <v>3598800</v>
      </c>
      <c r="H25" s="225">
        <v>770000</v>
      </c>
      <c r="I25" s="325">
        <v>330800</v>
      </c>
      <c r="J25" s="330">
        <v>4081641.37</v>
      </c>
      <c r="K25" s="278">
        <v>4081641.37</v>
      </c>
      <c r="L25" s="278">
        <v>0</v>
      </c>
      <c r="M25" s="226">
        <v>3003363.45</v>
      </c>
      <c r="N25" s="226">
        <v>770722.09</v>
      </c>
      <c r="O25" s="331">
        <v>307555.83</v>
      </c>
      <c r="P25" s="294"/>
      <c r="Q25" s="295"/>
    </row>
    <row r="26" spans="1:17" s="13" customFormat="1" ht="12.75" customHeight="1" x14ac:dyDescent="0.25">
      <c r="A26" s="351" t="s">
        <v>65</v>
      </c>
      <c r="B26" s="288"/>
      <c r="C26" s="343" t="s">
        <v>66</v>
      </c>
      <c r="D26" s="346">
        <v>12533949.01</v>
      </c>
      <c r="E26" s="277">
        <v>12533949.01</v>
      </c>
      <c r="F26" s="277">
        <v>0</v>
      </c>
      <c r="G26" s="225">
        <v>8874700</v>
      </c>
      <c r="H26" s="225">
        <v>2556700</v>
      </c>
      <c r="I26" s="325">
        <v>1102549.01</v>
      </c>
      <c r="J26" s="330">
        <v>16302938.07</v>
      </c>
      <c r="K26" s="278">
        <v>16302938.07</v>
      </c>
      <c r="L26" s="278">
        <v>0</v>
      </c>
      <c r="M26" s="226">
        <v>11996068.18</v>
      </c>
      <c r="N26" s="226">
        <v>2599604.0299999998</v>
      </c>
      <c r="O26" s="331">
        <v>1707265.86</v>
      </c>
      <c r="P26" s="294"/>
      <c r="Q26" s="295"/>
    </row>
    <row r="27" spans="1:17" s="13" customFormat="1" ht="12.75" customHeight="1" x14ac:dyDescent="0.25">
      <c r="A27" s="351" t="s">
        <v>67</v>
      </c>
      <c r="B27" s="288"/>
      <c r="C27" s="343" t="s">
        <v>68</v>
      </c>
      <c r="D27" s="346">
        <v>915824</v>
      </c>
      <c r="E27" s="277">
        <v>915824</v>
      </c>
      <c r="F27" s="277">
        <v>0</v>
      </c>
      <c r="G27" s="225">
        <v>790000</v>
      </c>
      <c r="H27" s="225">
        <v>15000</v>
      </c>
      <c r="I27" s="325">
        <v>110824</v>
      </c>
      <c r="J27" s="330">
        <v>1068571.1299999999</v>
      </c>
      <c r="K27" s="278">
        <v>1068571.1299999999</v>
      </c>
      <c r="L27" s="278">
        <v>0</v>
      </c>
      <c r="M27" s="226">
        <v>940690.43</v>
      </c>
      <c r="N27" s="226">
        <v>15452.7</v>
      </c>
      <c r="O27" s="331">
        <v>112428</v>
      </c>
      <c r="P27" s="294"/>
      <c r="Q27" s="295"/>
    </row>
    <row r="28" spans="1:17" s="13" customFormat="1" ht="12.75" customHeight="1" x14ac:dyDescent="0.25">
      <c r="A28" s="351" t="s">
        <v>69</v>
      </c>
      <c r="B28" s="288"/>
      <c r="C28" s="343" t="s">
        <v>70</v>
      </c>
      <c r="D28" s="346">
        <v>63776241.909999996</v>
      </c>
      <c r="E28" s="277">
        <v>63776241.909999996</v>
      </c>
      <c r="F28" s="277">
        <v>0</v>
      </c>
      <c r="G28" s="225">
        <v>45393000</v>
      </c>
      <c r="H28" s="225">
        <v>13407000</v>
      </c>
      <c r="I28" s="325">
        <v>4976241.91</v>
      </c>
      <c r="J28" s="330">
        <v>69034412.390000001</v>
      </c>
      <c r="K28" s="278">
        <v>69034412.390000001</v>
      </c>
      <c r="L28" s="278">
        <v>0</v>
      </c>
      <c r="M28" s="226">
        <v>50374898.859999999</v>
      </c>
      <c r="N28" s="226">
        <v>13518825.310000001</v>
      </c>
      <c r="O28" s="331">
        <v>5140688.22</v>
      </c>
      <c r="P28" s="294"/>
      <c r="Q28" s="295"/>
    </row>
    <row r="29" spans="1:17" s="13" customFormat="1" ht="12.75" customHeight="1" x14ac:dyDescent="0.25">
      <c r="A29" s="351" t="s">
        <v>71</v>
      </c>
      <c r="B29" s="288"/>
      <c r="C29" s="343" t="s">
        <v>72</v>
      </c>
      <c r="D29" s="346">
        <v>7031500</v>
      </c>
      <c r="E29" s="277">
        <v>7031500</v>
      </c>
      <c r="F29" s="277">
        <v>0</v>
      </c>
      <c r="G29" s="225">
        <v>4816800</v>
      </c>
      <c r="H29" s="225">
        <v>1540000</v>
      </c>
      <c r="I29" s="325">
        <v>674700</v>
      </c>
      <c r="J29" s="330">
        <v>7723106.0099999998</v>
      </c>
      <c r="K29" s="278">
        <v>7723106.0099999998</v>
      </c>
      <c r="L29" s="278">
        <v>0</v>
      </c>
      <c r="M29" s="226">
        <v>5682834.96</v>
      </c>
      <c r="N29" s="226">
        <v>1610754.15</v>
      </c>
      <c r="O29" s="331">
        <v>429516.9</v>
      </c>
      <c r="P29" s="294"/>
      <c r="Q29" s="295"/>
    </row>
    <row r="30" spans="1:17" s="13" customFormat="1" ht="12.75" customHeight="1" x14ac:dyDescent="0.25">
      <c r="A30" s="351" t="s">
        <v>73</v>
      </c>
      <c r="B30" s="288"/>
      <c r="C30" s="343" t="s">
        <v>74</v>
      </c>
      <c r="D30" s="346">
        <v>19103313</v>
      </c>
      <c r="E30" s="277">
        <v>19103313</v>
      </c>
      <c r="F30" s="277">
        <v>0</v>
      </c>
      <c r="G30" s="225">
        <v>14116100</v>
      </c>
      <c r="H30" s="225">
        <v>2100000</v>
      </c>
      <c r="I30" s="325">
        <v>2887213</v>
      </c>
      <c r="J30" s="330">
        <v>21810243.850000001</v>
      </c>
      <c r="K30" s="278">
        <v>21810243.850000001</v>
      </c>
      <c r="L30" s="278">
        <v>0</v>
      </c>
      <c r="M30" s="226">
        <v>15920695.699999999</v>
      </c>
      <c r="N30" s="226">
        <v>2399860.88</v>
      </c>
      <c r="O30" s="331">
        <v>3489687.27</v>
      </c>
      <c r="P30" s="294"/>
      <c r="Q30" s="295"/>
    </row>
    <row r="31" spans="1:17" s="13" customFormat="1" ht="12.75" customHeight="1" x14ac:dyDescent="0.25">
      <c r="A31" s="351" t="s">
        <v>75</v>
      </c>
      <c r="B31" s="288"/>
      <c r="C31" s="343" t="s">
        <v>76</v>
      </c>
      <c r="D31" s="346">
        <v>73758200</v>
      </c>
      <c r="E31" s="277">
        <v>73758200</v>
      </c>
      <c r="F31" s="277">
        <v>0</v>
      </c>
      <c r="G31" s="225">
        <v>9991400</v>
      </c>
      <c r="H31" s="225">
        <v>18474000</v>
      </c>
      <c r="I31" s="325">
        <v>45292800</v>
      </c>
      <c r="J31" s="330">
        <v>73915081.489999995</v>
      </c>
      <c r="K31" s="278">
        <v>73915081.489999995</v>
      </c>
      <c r="L31" s="278">
        <v>0</v>
      </c>
      <c r="M31" s="226">
        <v>9307622.8399999999</v>
      </c>
      <c r="N31" s="226">
        <v>19816229.23</v>
      </c>
      <c r="O31" s="331">
        <v>44791229.420000002</v>
      </c>
      <c r="P31" s="294"/>
      <c r="Q31" s="295"/>
    </row>
    <row r="32" spans="1:17" s="13" customFormat="1" ht="12.75" customHeight="1" x14ac:dyDescent="0.25">
      <c r="A32" s="351" t="s">
        <v>77</v>
      </c>
      <c r="B32" s="288"/>
      <c r="C32" s="343" t="s">
        <v>78</v>
      </c>
      <c r="D32" s="346">
        <v>73758200</v>
      </c>
      <c r="E32" s="277">
        <v>73758200</v>
      </c>
      <c r="F32" s="277">
        <v>0</v>
      </c>
      <c r="G32" s="225">
        <v>9991400</v>
      </c>
      <c r="H32" s="225">
        <v>18474000</v>
      </c>
      <c r="I32" s="325">
        <v>45292800</v>
      </c>
      <c r="J32" s="330">
        <v>73915081.489999995</v>
      </c>
      <c r="K32" s="278">
        <v>73915081.489999995</v>
      </c>
      <c r="L32" s="278">
        <v>0</v>
      </c>
      <c r="M32" s="226">
        <v>9307622.8399999999</v>
      </c>
      <c r="N32" s="226">
        <v>19816229.23</v>
      </c>
      <c r="O32" s="331">
        <v>44791229.420000002</v>
      </c>
      <c r="P32" s="294"/>
      <c r="Q32" s="295"/>
    </row>
    <row r="33" spans="1:17" s="13" customFormat="1" ht="12.75" customHeight="1" x14ac:dyDescent="0.25">
      <c r="A33" s="351" t="s">
        <v>79</v>
      </c>
      <c r="B33" s="288"/>
      <c r="C33" s="343" t="s">
        <v>80</v>
      </c>
      <c r="D33" s="346">
        <v>35989540</v>
      </c>
      <c r="E33" s="277">
        <v>35989540</v>
      </c>
      <c r="F33" s="277">
        <v>0</v>
      </c>
      <c r="G33" s="225">
        <v>4820000</v>
      </c>
      <c r="H33" s="225">
        <v>8985000</v>
      </c>
      <c r="I33" s="325">
        <v>22184540</v>
      </c>
      <c r="J33" s="330">
        <v>38187172.140000001</v>
      </c>
      <c r="K33" s="278">
        <v>38187172.140000001</v>
      </c>
      <c r="L33" s="278">
        <v>0</v>
      </c>
      <c r="M33" s="226">
        <v>4808650.53</v>
      </c>
      <c r="N33" s="226">
        <v>10237772.140000001</v>
      </c>
      <c r="O33" s="331">
        <v>23140749.469999999</v>
      </c>
      <c r="P33" s="294"/>
      <c r="Q33" s="295"/>
    </row>
    <row r="34" spans="1:17" s="13" customFormat="1" ht="12.75" customHeight="1" x14ac:dyDescent="0.25">
      <c r="A34" s="351" t="s">
        <v>81</v>
      </c>
      <c r="B34" s="288"/>
      <c r="C34" s="343" t="s">
        <v>82</v>
      </c>
      <c r="D34" s="346">
        <v>35989540</v>
      </c>
      <c r="E34" s="277">
        <v>35989540</v>
      </c>
      <c r="F34" s="277">
        <v>0</v>
      </c>
      <c r="G34" s="225">
        <v>4820000</v>
      </c>
      <c r="H34" s="225">
        <v>8985000</v>
      </c>
      <c r="I34" s="325">
        <v>22184540</v>
      </c>
      <c r="J34" s="330">
        <v>38187172.140000001</v>
      </c>
      <c r="K34" s="278">
        <v>38187172.140000001</v>
      </c>
      <c r="L34" s="278">
        <v>0</v>
      </c>
      <c r="M34" s="226">
        <v>4808650.53</v>
      </c>
      <c r="N34" s="226">
        <v>10237772.140000001</v>
      </c>
      <c r="O34" s="331">
        <v>23140749.469999999</v>
      </c>
      <c r="P34" s="294"/>
      <c r="Q34" s="295"/>
    </row>
    <row r="35" spans="1:17" s="13" customFormat="1" ht="12.75" customHeight="1" x14ac:dyDescent="0.25">
      <c r="A35" s="351" t="s">
        <v>83</v>
      </c>
      <c r="B35" s="288"/>
      <c r="C35" s="343" t="s">
        <v>84</v>
      </c>
      <c r="D35" s="346">
        <v>615670</v>
      </c>
      <c r="E35" s="277">
        <v>615670</v>
      </c>
      <c r="F35" s="277">
        <v>0</v>
      </c>
      <c r="G35" s="225">
        <v>23000</v>
      </c>
      <c r="H35" s="225">
        <v>40000</v>
      </c>
      <c r="I35" s="325">
        <v>552670</v>
      </c>
      <c r="J35" s="330">
        <v>220640.33</v>
      </c>
      <c r="K35" s="278">
        <v>220640.33</v>
      </c>
      <c r="L35" s="278">
        <v>0</v>
      </c>
      <c r="M35" s="226">
        <v>27783.7</v>
      </c>
      <c r="N35" s="226">
        <v>59152.42</v>
      </c>
      <c r="O35" s="331">
        <v>133704.21</v>
      </c>
      <c r="P35" s="294"/>
      <c r="Q35" s="295"/>
    </row>
    <row r="36" spans="1:17" s="13" customFormat="1" ht="12.75" customHeight="1" x14ac:dyDescent="0.25">
      <c r="A36" s="351" t="s">
        <v>85</v>
      </c>
      <c r="B36" s="288"/>
      <c r="C36" s="343" t="s">
        <v>86</v>
      </c>
      <c r="D36" s="346">
        <v>615670</v>
      </c>
      <c r="E36" s="277">
        <v>615670</v>
      </c>
      <c r="F36" s="277">
        <v>0</v>
      </c>
      <c r="G36" s="225">
        <v>23000</v>
      </c>
      <c r="H36" s="225">
        <v>40000</v>
      </c>
      <c r="I36" s="325">
        <v>552670</v>
      </c>
      <c r="J36" s="330">
        <v>220640.33</v>
      </c>
      <c r="K36" s="278">
        <v>220640.33</v>
      </c>
      <c r="L36" s="278">
        <v>0</v>
      </c>
      <c r="M36" s="226">
        <v>27783.7</v>
      </c>
      <c r="N36" s="226">
        <v>59152.42</v>
      </c>
      <c r="O36" s="331">
        <v>133704.21</v>
      </c>
      <c r="P36" s="294"/>
      <c r="Q36" s="295"/>
    </row>
    <row r="37" spans="1:17" s="13" customFormat="1" ht="12.75" customHeight="1" x14ac:dyDescent="0.25">
      <c r="A37" s="351" t="s">
        <v>87</v>
      </c>
      <c r="B37" s="288"/>
      <c r="C37" s="343" t="s">
        <v>88</v>
      </c>
      <c r="D37" s="346">
        <v>37152990</v>
      </c>
      <c r="E37" s="277">
        <v>37152990</v>
      </c>
      <c r="F37" s="277">
        <v>0</v>
      </c>
      <c r="G37" s="225">
        <v>5148400</v>
      </c>
      <c r="H37" s="225">
        <v>9449000</v>
      </c>
      <c r="I37" s="325">
        <v>22555590</v>
      </c>
      <c r="J37" s="330">
        <v>39663892.579999998</v>
      </c>
      <c r="K37" s="278">
        <v>39663892.579999998</v>
      </c>
      <c r="L37" s="278">
        <v>0</v>
      </c>
      <c r="M37" s="226">
        <v>4994603.91</v>
      </c>
      <c r="N37" s="226">
        <v>10633672.779999999</v>
      </c>
      <c r="O37" s="331">
        <v>24035615.890000001</v>
      </c>
      <c r="P37" s="294"/>
      <c r="Q37" s="295"/>
    </row>
    <row r="38" spans="1:17" s="13" customFormat="1" ht="12.75" customHeight="1" x14ac:dyDescent="0.25">
      <c r="A38" s="351" t="s">
        <v>89</v>
      </c>
      <c r="B38" s="288"/>
      <c r="C38" s="343" t="s">
        <v>90</v>
      </c>
      <c r="D38" s="346">
        <v>37152990</v>
      </c>
      <c r="E38" s="277">
        <v>37152990</v>
      </c>
      <c r="F38" s="277">
        <v>0</v>
      </c>
      <c r="G38" s="225">
        <v>5148400</v>
      </c>
      <c r="H38" s="225">
        <v>9449000</v>
      </c>
      <c r="I38" s="325">
        <v>22555590</v>
      </c>
      <c r="J38" s="330">
        <v>39663892.579999998</v>
      </c>
      <c r="K38" s="278">
        <v>39663892.579999998</v>
      </c>
      <c r="L38" s="278">
        <v>0</v>
      </c>
      <c r="M38" s="226">
        <v>4994603.91</v>
      </c>
      <c r="N38" s="226">
        <v>10633672.779999999</v>
      </c>
      <c r="O38" s="331">
        <v>24035615.890000001</v>
      </c>
      <c r="P38" s="294"/>
      <c r="Q38" s="295"/>
    </row>
    <row r="39" spans="1:17" s="13" customFormat="1" ht="12.75" customHeight="1" x14ac:dyDescent="0.25">
      <c r="A39" s="351" t="s">
        <v>91</v>
      </c>
      <c r="B39" s="288"/>
      <c r="C39" s="343" t="s">
        <v>92</v>
      </c>
      <c r="D39" s="346">
        <v>0</v>
      </c>
      <c r="E39" s="277">
        <v>0</v>
      </c>
      <c r="F39" s="277">
        <v>0</v>
      </c>
      <c r="G39" s="225">
        <v>0</v>
      </c>
      <c r="H39" s="225">
        <v>0</v>
      </c>
      <c r="I39" s="325">
        <v>0</v>
      </c>
      <c r="J39" s="330">
        <v>-4156623.56</v>
      </c>
      <c r="K39" s="278">
        <v>-4156623.56</v>
      </c>
      <c r="L39" s="278">
        <v>0</v>
      </c>
      <c r="M39" s="226">
        <v>-523415.3</v>
      </c>
      <c r="N39" s="226">
        <v>-1114368.1100000001</v>
      </c>
      <c r="O39" s="331">
        <v>-2518840.15</v>
      </c>
      <c r="P39" s="294"/>
      <c r="Q39" s="295"/>
    </row>
    <row r="40" spans="1:17" s="13" customFormat="1" ht="12.75" customHeight="1" x14ac:dyDescent="0.25">
      <c r="A40" s="351" t="s">
        <v>93</v>
      </c>
      <c r="B40" s="288"/>
      <c r="C40" s="343" t="s">
        <v>94</v>
      </c>
      <c r="D40" s="346">
        <v>0</v>
      </c>
      <c r="E40" s="277">
        <v>0</v>
      </c>
      <c r="F40" s="277">
        <v>0</v>
      </c>
      <c r="G40" s="225">
        <v>0</v>
      </c>
      <c r="H40" s="225">
        <v>0</v>
      </c>
      <c r="I40" s="325">
        <v>0</v>
      </c>
      <c r="J40" s="330">
        <v>-4156623.56</v>
      </c>
      <c r="K40" s="278">
        <v>-4156623.56</v>
      </c>
      <c r="L40" s="278">
        <v>0</v>
      </c>
      <c r="M40" s="226">
        <v>-523415.3</v>
      </c>
      <c r="N40" s="226">
        <v>-1114368.1100000001</v>
      </c>
      <c r="O40" s="331">
        <v>-2518840.15</v>
      </c>
      <c r="P40" s="294"/>
      <c r="Q40" s="295"/>
    </row>
    <row r="41" spans="1:17" s="13" customFormat="1" ht="12.75" customHeight="1" x14ac:dyDescent="0.25">
      <c r="A41" s="351" t="s">
        <v>95</v>
      </c>
      <c r="B41" s="288"/>
      <c r="C41" s="343" t="s">
        <v>96</v>
      </c>
      <c r="D41" s="346">
        <v>186644460.96000001</v>
      </c>
      <c r="E41" s="277">
        <v>186644460.96000001</v>
      </c>
      <c r="F41" s="277">
        <v>0</v>
      </c>
      <c r="G41" s="225">
        <v>163961700</v>
      </c>
      <c r="H41" s="225">
        <v>12522500</v>
      </c>
      <c r="I41" s="325">
        <v>10160260.960000001</v>
      </c>
      <c r="J41" s="330">
        <v>197405666.28</v>
      </c>
      <c r="K41" s="278">
        <v>197405666.28</v>
      </c>
      <c r="L41" s="278">
        <v>0</v>
      </c>
      <c r="M41" s="226">
        <v>174578904.44</v>
      </c>
      <c r="N41" s="226">
        <v>12622662.42</v>
      </c>
      <c r="O41" s="331">
        <v>10204099.42</v>
      </c>
      <c r="P41" s="294"/>
      <c r="Q41" s="295"/>
    </row>
    <row r="42" spans="1:17" s="13" customFormat="1" ht="12.75" customHeight="1" x14ac:dyDescent="0.25">
      <c r="A42" s="351" t="s">
        <v>97</v>
      </c>
      <c r="B42" s="288"/>
      <c r="C42" s="343" t="s">
        <v>98</v>
      </c>
      <c r="D42" s="346">
        <v>117071700</v>
      </c>
      <c r="E42" s="277">
        <v>117071700</v>
      </c>
      <c r="F42" s="277">
        <v>0</v>
      </c>
      <c r="G42" s="225">
        <v>117071700</v>
      </c>
      <c r="H42" s="225">
        <v>0</v>
      </c>
      <c r="I42" s="325">
        <v>0</v>
      </c>
      <c r="J42" s="330">
        <v>128036966.70999999</v>
      </c>
      <c r="K42" s="278">
        <v>128036966.70999999</v>
      </c>
      <c r="L42" s="278">
        <v>0</v>
      </c>
      <c r="M42" s="226">
        <v>128036966.70999999</v>
      </c>
      <c r="N42" s="226">
        <v>0</v>
      </c>
      <c r="O42" s="331">
        <v>0</v>
      </c>
      <c r="P42" s="294"/>
      <c r="Q42" s="295"/>
    </row>
    <row r="43" spans="1:17" s="13" customFormat="1" ht="12.75" customHeight="1" x14ac:dyDescent="0.25">
      <c r="A43" s="351" t="s">
        <v>99</v>
      </c>
      <c r="B43" s="288"/>
      <c r="C43" s="343" t="s">
        <v>100</v>
      </c>
      <c r="D43" s="346">
        <v>89858000</v>
      </c>
      <c r="E43" s="277">
        <v>89858000</v>
      </c>
      <c r="F43" s="277">
        <v>0</v>
      </c>
      <c r="G43" s="225">
        <v>89858000</v>
      </c>
      <c r="H43" s="225">
        <v>0</v>
      </c>
      <c r="I43" s="325">
        <v>0</v>
      </c>
      <c r="J43" s="330">
        <v>98829625.159999996</v>
      </c>
      <c r="K43" s="278">
        <v>98829625.159999996</v>
      </c>
      <c r="L43" s="278">
        <v>0</v>
      </c>
      <c r="M43" s="226">
        <v>98829625.159999996</v>
      </c>
      <c r="N43" s="226">
        <v>0</v>
      </c>
      <c r="O43" s="331">
        <v>0</v>
      </c>
      <c r="P43" s="294"/>
      <c r="Q43" s="295"/>
    </row>
    <row r="44" spans="1:17" s="13" customFormat="1" ht="12.75" customHeight="1" x14ac:dyDescent="0.25">
      <c r="A44" s="351" t="s">
        <v>99</v>
      </c>
      <c r="B44" s="288"/>
      <c r="C44" s="343" t="s">
        <v>101</v>
      </c>
      <c r="D44" s="346">
        <v>89858000</v>
      </c>
      <c r="E44" s="277">
        <v>89858000</v>
      </c>
      <c r="F44" s="277">
        <v>0</v>
      </c>
      <c r="G44" s="225">
        <v>89858000</v>
      </c>
      <c r="H44" s="225">
        <v>0</v>
      </c>
      <c r="I44" s="325">
        <v>0</v>
      </c>
      <c r="J44" s="330">
        <v>98829625.159999996</v>
      </c>
      <c r="K44" s="278">
        <v>98829625.159999996</v>
      </c>
      <c r="L44" s="278">
        <v>0</v>
      </c>
      <c r="M44" s="226">
        <v>98829625.159999996</v>
      </c>
      <c r="N44" s="226">
        <v>0</v>
      </c>
      <c r="O44" s="331">
        <v>0</v>
      </c>
      <c r="P44" s="294"/>
      <c r="Q44" s="295"/>
    </row>
    <row r="45" spans="1:17" s="13" customFormat="1" ht="12.75" customHeight="1" x14ac:dyDescent="0.25">
      <c r="A45" s="351" t="s">
        <v>102</v>
      </c>
      <c r="B45" s="288"/>
      <c r="C45" s="343" t="s">
        <v>103</v>
      </c>
      <c r="D45" s="346">
        <v>27213700</v>
      </c>
      <c r="E45" s="277">
        <v>27213700</v>
      </c>
      <c r="F45" s="277">
        <v>0</v>
      </c>
      <c r="G45" s="225">
        <v>27213700</v>
      </c>
      <c r="H45" s="225">
        <v>0</v>
      </c>
      <c r="I45" s="325">
        <v>0</v>
      </c>
      <c r="J45" s="330">
        <v>29207341.550000001</v>
      </c>
      <c r="K45" s="278">
        <v>29207341.550000001</v>
      </c>
      <c r="L45" s="278">
        <v>0</v>
      </c>
      <c r="M45" s="226">
        <v>29207341.550000001</v>
      </c>
      <c r="N45" s="226">
        <v>0</v>
      </c>
      <c r="O45" s="331">
        <v>0</v>
      </c>
      <c r="P45" s="294"/>
      <c r="Q45" s="295"/>
    </row>
    <row r="46" spans="1:17" s="13" customFormat="1" ht="12.75" customHeight="1" x14ac:dyDescent="0.25">
      <c r="A46" s="351" t="s">
        <v>104</v>
      </c>
      <c r="B46" s="288"/>
      <c r="C46" s="343" t="s">
        <v>105</v>
      </c>
      <c r="D46" s="346">
        <v>27213700</v>
      </c>
      <c r="E46" s="277">
        <v>27213700</v>
      </c>
      <c r="F46" s="277">
        <v>0</v>
      </c>
      <c r="G46" s="225">
        <v>27213700</v>
      </c>
      <c r="H46" s="225">
        <v>0</v>
      </c>
      <c r="I46" s="325">
        <v>0</v>
      </c>
      <c r="J46" s="330">
        <v>29207341.550000001</v>
      </c>
      <c r="K46" s="278">
        <v>29207341.550000001</v>
      </c>
      <c r="L46" s="278">
        <v>0</v>
      </c>
      <c r="M46" s="226">
        <v>29207341.550000001</v>
      </c>
      <c r="N46" s="226">
        <v>0</v>
      </c>
      <c r="O46" s="331">
        <v>0</v>
      </c>
      <c r="P46" s="294"/>
      <c r="Q46" s="295"/>
    </row>
    <row r="47" spans="1:17" s="13" customFormat="1" ht="12.75" customHeight="1" x14ac:dyDescent="0.25">
      <c r="A47" s="351" t="s">
        <v>106</v>
      </c>
      <c r="B47" s="288"/>
      <c r="C47" s="343" t="s">
        <v>107</v>
      </c>
      <c r="D47" s="346">
        <v>0</v>
      </c>
      <c r="E47" s="277">
        <v>0</v>
      </c>
      <c r="F47" s="277">
        <v>0</v>
      </c>
      <c r="G47" s="225">
        <v>0</v>
      </c>
      <c r="H47" s="225">
        <v>0</v>
      </c>
      <c r="I47" s="325">
        <v>0</v>
      </c>
      <c r="J47" s="330">
        <v>126971.67</v>
      </c>
      <c r="K47" s="278">
        <v>126971.67</v>
      </c>
      <c r="L47" s="278">
        <v>0</v>
      </c>
      <c r="M47" s="226">
        <v>126971.67</v>
      </c>
      <c r="N47" s="226">
        <v>0</v>
      </c>
      <c r="O47" s="331">
        <v>0</v>
      </c>
      <c r="P47" s="294"/>
      <c r="Q47" s="295"/>
    </row>
    <row r="48" spans="1:17" s="13" customFormat="1" ht="12.75" customHeight="1" x14ac:dyDescent="0.25">
      <c r="A48" s="351" t="s">
        <v>106</v>
      </c>
      <c r="B48" s="288"/>
      <c r="C48" s="343" t="s">
        <v>108</v>
      </c>
      <c r="D48" s="346">
        <v>0</v>
      </c>
      <c r="E48" s="277">
        <v>0</v>
      </c>
      <c r="F48" s="277">
        <v>0</v>
      </c>
      <c r="G48" s="225">
        <v>0</v>
      </c>
      <c r="H48" s="225">
        <v>0</v>
      </c>
      <c r="I48" s="325">
        <v>0</v>
      </c>
      <c r="J48" s="330">
        <v>126971.67</v>
      </c>
      <c r="K48" s="278">
        <v>126971.67</v>
      </c>
      <c r="L48" s="278">
        <v>0</v>
      </c>
      <c r="M48" s="226">
        <v>126971.67</v>
      </c>
      <c r="N48" s="226">
        <v>0</v>
      </c>
      <c r="O48" s="331">
        <v>0</v>
      </c>
      <c r="P48" s="294"/>
      <c r="Q48" s="295"/>
    </row>
    <row r="49" spans="1:17" s="13" customFormat="1" ht="12.75" customHeight="1" x14ac:dyDescent="0.25">
      <c r="A49" s="351" t="s">
        <v>109</v>
      </c>
      <c r="B49" s="288"/>
      <c r="C49" s="343" t="s">
        <v>110</v>
      </c>
      <c r="D49" s="346">
        <v>45438760.960000001</v>
      </c>
      <c r="E49" s="277">
        <v>45438760.960000001</v>
      </c>
      <c r="F49" s="277">
        <v>0</v>
      </c>
      <c r="G49" s="225">
        <v>22756000</v>
      </c>
      <c r="H49" s="225">
        <v>12522500</v>
      </c>
      <c r="I49" s="325">
        <v>10160260.960000001</v>
      </c>
      <c r="J49" s="330">
        <v>45653523.689999998</v>
      </c>
      <c r="K49" s="278">
        <v>45653523.689999998</v>
      </c>
      <c r="L49" s="278">
        <v>0</v>
      </c>
      <c r="M49" s="226">
        <v>22826761.850000001</v>
      </c>
      <c r="N49" s="226">
        <v>12622662.42</v>
      </c>
      <c r="O49" s="331">
        <v>10204099.42</v>
      </c>
      <c r="P49" s="294"/>
      <c r="Q49" s="295"/>
    </row>
    <row r="50" spans="1:17" s="13" customFormat="1" ht="12.75" customHeight="1" x14ac:dyDescent="0.25">
      <c r="A50" s="351" t="s">
        <v>109</v>
      </c>
      <c r="B50" s="288"/>
      <c r="C50" s="343" t="s">
        <v>111</v>
      </c>
      <c r="D50" s="346">
        <v>45438760.960000001</v>
      </c>
      <c r="E50" s="277">
        <v>45438760.960000001</v>
      </c>
      <c r="F50" s="277">
        <v>0</v>
      </c>
      <c r="G50" s="225">
        <v>22756000</v>
      </c>
      <c r="H50" s="225">
        <v>12522500</v>
      </c>
      <c r="I50" s="325">
        <v>10160260.960000001</v>
      </c>
      <c r="J50" s="330">
        <v>45653523.689999998</v>
      </c>
      <c r="K50" s="278">
        <v>45653523.689999998</v>
      </c>
      <c r="L50" s="278">
        <v>0</v>
      </c>
      <c r="M50" s="226">
        <v>22826761.850000001</v>
      </c>
      <c r="N50" s="226">
        <v>12622662.42</v>
      </c>
      <c r="O50" s="331">
        <v>10204099.42</v>
      </c>
      <c r="P50" s="294"/>
      <c r="Q50" s="295"/>
    </row>
    <row r="51" spans="1:17" s="13" customFormat="1" ht="12.75" customHeight="1" x14ac:dyDescent="0.25">
      <c r="A51" s="351" t="s">
        <v>112</v>
      </c>
      <c r="B51" s="288"/>
      <c r="C51" s="343" t="s">
        <v>113</v>
      </c>
      <c r="D51" s="346">
        <v>24134000</v>
      </c>
      <c r="E51" s="277">
        <v>24134000</v>
      </c>
      <c r="F51" s="277">
        <v>0</v>
      </c>
      <c r="G51" s="225">
        <v>24134000</v>
      </c>
      <c r="H51" s="225">
        <v>0</v>
      </c>
      <c r="I51" s="325">
        <v>0</v>
      </c>
      <c r="J51" s="330">
        <v>23588204.210000001</v>
      </c>
      <c r="K51" s="278">
        <v>23588204.210000001</v>
      </c>
      <c r="L51" s="278">
        <v>0</v>
      </c>
      <c r="M51" s="226">
        <v>23588204.210000001</v>
      </c>
      <c r="N51" s="226">
        <v>0</v>
      </c>
      <c r="O51" s="331">
        <v>0</v>
      </c>
      <c r="P51" s="294"/>
      <c r="Q51" s="295"/>
    </row>
    <row r="52" spans="1:17" s="13" customFormat="1" ht="12.75" customHeight="1" x14ac:dyDescent="0.25">
      <c r="A52" s="351" t="s">
        <v>114</v>
      </c>
      <c r="B52" s="288"/>
      <c r="C52" s="343" t="s">
        <v>115</v>
      </c>
      <c r="D52" s="346">
        <v>24134000</v>
      </c>
      <c r="E52" s="277">
        <v>24134000</v>
      </c>
      <c r="F52" s="277">
        <v>0</v>
      </c>
      <c r="G52" s="225">
        <v>24134000</v>
      </c>
      <c r="H52" s="225">
        <v>0</v>
      </c>
      <c r="I52" s="325">
        <v>0</v>
      </c>
      <c r="J52" s="330">
        <v>23588204.210000001</v>
      </c>
      <c r="K52" s="278">
        <v>23588204.210000001</v>
      </c>
      <c r="L52" s="278">
        <v>0</v>
      </c>
      <c r="M52" s="226">
        <v>23588204.210000001</v>
      </c>
      <c r="N52" s="226">
        <v>0</v>
      </c>
      <c r="O52" s="331">
        <v>0</v>
      </c>
      <c r="P52" s="294"/>
      <c r="Q52" s="295"/>
    </row>
    <row r="53" spans="1:17" s="13" customFormat="1" ht="12.75" customHeight="1" x14ac:dyDescent="0.25">
      <c r="A53" s="351" t="s">
        <v>116</v>
      </c>
      <c r="B53" s="288"/>
      <c r="C53" s="343" t="s">
        <v>117</v>
      </c>
      <c r="D53" s="346">
        <v>142029703.50999999</v>
      </c>
      <c r="E53" s="277">
        <v>142029703.50999999</v>
      </c>
      <c r="F53" s="277">
        <v>0</v>
      </c>
      <c r="G53" s="225">
        <v>2525000</v>
      </c>
      <c r="H53" s="225">
        <v>55731000</v>
      </c>
      <c r="I53" s="325">
        <v>83773703.510000005</v>
      </c>
      <c r="J53" s="330">
        <v>148415041.13999999</v>
      </c>
      <c r="K53" s="278">
        <v>148415041.13999999</v>
      </c>
      <c r="L53" s="278">
        <v>0</v>
      </c>
      <c r="M53" s="226">
        <v>2808499.84</v>
      </c>
      <c r="N53" s="226">
        <v>59846632.170000002</v>
      </c>
      <c r="O53" s="331">
        <v>85759909.129999995</v>
      </c>
      <c r="P53" s="294"/>
      <c r="Q53" s="295"/>
    </row>
    <row r="54" spans="1:17" s="13" customFormat="1" ht="12.75" customHeight="1" x14ac:dyDescent="0.25">
      <c r="A54" s="351" t="s">
        <v>118</v>
      </c>
      <c r="B54" s="288"/>
      <c r="C54" s="343" t="s">
        <v>119</v>
      </c>
      <c r="D54" s="346">
        <v>48655541.509999998</v>
      </c>
      <c r="E54" s="277">
        <v>48655541.509999998</v>
      </c>
      <c r="F54" s="277">
        <v>0</v>
      </c>
      <c r="G54" s="225">
        <v>0</v>
      </c>
      <c r="H54" s="225">
        <v>30101000</v>
      </c>
      <c r="I54" s="325">
        <v>18554541.510000002</v>
      </c>
      <c r="J54" s="330">
        <v>52156193.789999999</v>
      </c>
      <c r="K54" s="278">
        <v>52156193.789999999</v>
      </c>
      <c r="L54" s="278">
        <v>0</v>
      </c>
      <c r="M54" s="226">
        <v>0</v>
      </c>
      <c r="N54" s="226">
        <v>32737528.23</v>
      </c>
      <c r="O54" s="331">
        <v>19418665.559999999</v>
      </c>
      <c r="P54" s="294"/>
      <c r="Q54" s="295"/>
    </row>
    <row r="55" spans="1:17" s="13" customFormat="1" ht="12.75" customHeight="1" x14ac:dyDescent="0.25">
      <c r="A55" s="351" t="s">
        <v>120</v>
      </c>
      <c r="B55" s="288"/>
      <c r="C55" s="343" t="s">
        <v>121</v>
      </c>
      <c r="D55" s="346">
        <v>18554541.510000002</v>
      </c>
      <c r="E55" s="277">
        <v>18554541.510000002</v>
      </c>
      <c r="F55" s="277">
        <v>0</v>
      </c>
      <c r="G55" s="225">
        <v>0</v>
      </c>
      <c r="H55" s="225">
        <v>0</v>
      </c>
      <c r="I55" s="325">
        <v>18554541.510000002</v>
      </c>
      <c r="J55" s="330">
        <v>19418665.559999999</v>
      </c>
      <c r="K55" s="278">
        <v>19418665.559999999</v>
      </c>
      <c r="L55" s="278">
        <v>0</v>
      </c>
      <c r="M55" s="226">
        <v>0</v>
      </c>
      <c r="N55" s="226">
        <v>0</v>
      </c>
      <c r="O55" s="331">
        <v>19418665.559999999</v>
      </c>
      <c r="P55" s="294"/>
      <c r="Q55" s="295"/>
    </row>
    <row r="56" spans="1:17" s="13" customFormat="1" ht="12.75" customHeight="1" x14ac:dyDescent="0.25">
      <c r="A56" s="351" t="s">
        <v>122</v>
      </c>
      <c r="B56" s="288"/>
      <c r="C56" s="343" t="s">
        <v>123</v>
      </c>
      <c r="D56" s="346">
        <v>30101000</v>
      </c>
      <c r="E56" s="277">
        <v>30101000</v>
      </c>
      <c r="F56" s="277">
        <v>0</v>
      </c>
      <c r="G56" s="225">
        <v>0</v>
      </c>
      <c r="H56" s="225">
        <v>30101000</v>
      </c>
      <c r="I56" s="325">
        <v>0</v>
      </c>
      <c r="J56" s="330">
        <v>32737528.23</v>
      </c>
      <c r="K56" s="278">
        <v>32737528.23</v>
      </c>
      <c r="L56" s="278">
        <v>0</v>
      </c>
      <c r="M56" s="226">
        <v>0</v>
      </c>
      <c r="N56" s="226">
        <v>32737528.23</v>
      </c>
      <c r="O56" s="331">
        <v>0</v>
      </c>
      <c r="P56" s="294"/>
      <c r="Q56" s="295"/>
    </row>
    <row r="57" spans="1:17" s="13" customFormat="1" ht="12.75" customHeight="1" x14ac:dyDescent="0.25">
      <c r="A57" s="351" t="s">
        <v>124</v>
      </c>
      <c r="B57" s="288"/>
      <c r="C57" s="343" t="s">
        <v>125</v>
      </c>
      <c r="D57" s="346">
        <v>2525000</v>
      </c>
      <c r="E57" s="277">
        <v>2525000</v>
      </c>
      <c r="F57" s="277">
        <v>0</v>
      </c>
      <c r="G57" s="225">
        <v>2525000</v>
      </c>
      <c r="H57" s="225">
        <v>0</v>
      </c>
      <c r="I57" s="325">
        <v>0</v>
      </c>
      <c r="J57" s="330">
        <v>2808499.84</v>
      </c>
      <c r="K57" s="278">
        <v>2808499.84</v>
      </c>
      <c r="L57" s="278">
        <v>0</v>
      </c>
      <c r="M57" s="226">
        <v>2808499.84</v>
      </c>
      <c r="N57" s="226">
        <v>0</v>
      </c>
      <c r="O57" s="331">
        <v>0</v>
      </c>
      <c r="P57" s="294"/>
      <c r="Q57" s="295"/>
    </row>
    <row r="58" spans="1:17" s="13" customFormat="1" ht="12.75" customHeight="1" x14ac:dyDescent="0.25">
      <c r="A58" s="351" t="s">
        <v>126</v>
      </c>
      <c r="B58" s="288"/>
      <c r="C58" s="343" t="s">
        <v>127</v>
      </c>
      <c r="D58" s="346">
        <v>2525000</v>
      </c>
      <c r="E58" s="277">
        <v>2525000</v>
      </c>
      <c r="F58" s="277">
        <v>0</v>
      </c>
      <c r="G58" s="225">
        <v>2525000</v>
      </c>
      <c r="H58" s="225">
        <v>0</v>
      </c>
      <c r="I58" s="325">
        <v>0</v>
      </c>
      <c r="J58" s="330">
        <v>2808499.84</v>
      </c>
      <c r="K58" s="278">
        <v>2808499.84</v>
      </c>
      <c r="L58" s="278">
        <v>0</v>
      </c>
      <c r="M58" s="226">
        <v>2808499.84</v>
      </c>
      <c r="N58" s="226">
        <v>0</v>
      </c>
      <c r="O58" s="331">
        <v>0</v>
      </c>
      <c r="P58" s="294"/>
      <c r="Q58" s="295"/>
    </row>
    <row r="59" spans="1:17" s="13" customFormat="1" ht="12.75" customHeight="1" x14ac:dyDescent="0.25">
      <c r="A59" s="351" t="s">
        <v>128</v>
      </c>
      <c r="B59" s="288"/>
      <c r="C59" s="343" t="s">
        <v>129</v>
      </c>
      <c r="D59" s="346">
        <v>90849162</v>
      </c>
      <c r="E59" s="277">
        <v>90849162</v>
      </c>
      <c r="F59" s="277">
        <v>0</v>
      </c>
      <c r="G59" s="225">
        <v>0</v>
      </c>
      <c r="H59" s="225">
        <v>25630000</v>
      </c>
      <c r="I59" s="325">
        <v>65219162</v>
      </c>
      <c r="J59" s="330">
        <v>93450347.510000005</v>
      </c>
      <c r="K59" s="278">
        <v>93450347.510000005</v>
      </c>
      <c r="L59" s="278">
        <v>0</v>
      </c>
      <c r="M59" s="226">
        <v>0</v>
      </c>
      <c r="N59" s="226">
        <v>27109103.940000001</v>
      </c>
      <c r="O59" s="331">
        <v>66341243.57</v>
      </c>
      <c r="P59" s="294"/>
      <c r="Q59" s="295"/>
    </row>
    <row r="60" spans="1:17" s="13" customFormat="1" ht="12.75" customHeight="1" x14ac:dyDescent="0.25">
      <c r="A60" s="351" t="s">
        <v>130</v>
      </c>
      <c r="B60" s="288"/>
      <c r="C60" s="343" t="s">
        <v>131</v>
      </c>
      <c r="D60" s="346">
        <v>52359584</v>
      </c>
      <c r="E60" s="277">
        <v>52359584</v>
      </c>
      <c r="F60" s="277">
        <v>0</v>
      </c>
      <c r="G60" s="225">
        <v>0</v>
      </c>
      <c r="H60" s="225">
        <v>11539000</v>
      </c>
      <c r="I60" s="325">
        <v>40820584</v>
      </c>
      <c r="J60" s="330">
        <v>53545283.859999999</v>
      </c>
      <c r="K60" s="278">
        <v>53545283.859999999</v>
      </c>
      <c r="L60" s="278">
        <v>0</v>
      </c>
      <c r="M60" s="226">
        <v>0</v>
      </c>
      <c r="N60" s="226">
        <v>11980521.630000001</v>
      </c>
      <c r="O60" s="331">
        <v>41564762.229999997</v>
      </c>
      <c r="P60" s="294"/>
      <c r="Q60" s="295"/>
    </row>
    <row r="61" spans="1:17" s="13" customFormat="1" ht="12.75" customHeight="1" x14ac:dyDescent="0.25">
      <c r="A61" s="351" t="s">
        <v>132</v>
      </c>
      <c r="B61" s="288"/>
      <c r="C61" s="343" t="s">
        <v>133</v>
      </c>
      <c r="D61" s="346">
        <v>40820584</v>
      </c>
      <c r="E61" s="277">
        <v>40820584</v>
      </c>
      <c r="F61" s="277">
        <v>0</v>
      </c>
      <c r="G61" s="225">
        <v>0</v>
      </c>
      <c r="H61" s="225">
        <v>0</v>
      </c>
      <c r="I61" s="325">
        <v>40820584</v>
      </c>
      <c r="J61" s="330">
        <v>41564762.229999997</v>
      </c>
      <c r="K61" s="278">
        <v>41564762.229999997</v>
      </c>
      <c r="L61" s="278">
        <v>0</v>
      </c>
      <c r="M61" s="226">
        <v>0</v>
      </c>
      <c r="N61" s="226">
        <v>0</v>
      </c>
      <c r="O61" s="331">
        <v>41564762.229999997</v>
      </c>
      <c r="P61" s="294"/>
      <c r="Q61" s="295"/>
    </row>
    <row r="62" spans="1:17" s="13" customFormat="1" ht="12.75" customHeight="1" x14ac:dyDescent="0.25">
      <c r="A62" s="351" t="s">
        <v>134</v>
      </c>
      <c r="B62" s="288"/>
      <c r="C62" s="343" t="s">
        <v>135</v>
      </c>
      <c r="D62" s="346">
        <v>11539000</v>
      </c>
      <c r="E62" s="277">
        <v>11539000</v>
      </c>
      <c r="F62" s="277">
        <v>0</v>
      </c>
      <c r="G62" s="225">
        <v>0</v>
      </c>
      <c r="H62" s="225">
        <v>11539000</v>
      </c>
      <c r="I62" s="325">
        <v>0</v>
      </c>
      <c r="J62" s="330">
        <v>11980521.630000001</v>
      </c>
      <c r="K62" s="278">
        <v>11980521.630000001</v>
      </c>
      <c r="L62" s="278">
        <v>0</v>
      </c>
      <c r="M62" s="226">
        <v>0</v>
      </c>
      <c r="N62" s="226">
        <v>11980521.630000001</v>
      </c>
      <c r="O62" s="331">
        <v>0</v>
      </c>
      <c r="P62" s="294"/>
      <c r="Q62" s="295"/>
    </row>
    <row r="63" spans="1:17" s="13" customFormat="1" ht="12.75" customHeight="1" x14ac:dyDescent="0.25">
      <c r="A63" s="351" t="s">
        <v>136</v>
      </c>
      <c r="B63" s="288"/>
      <c r="C63" s="343" t="s">
        <v>137</v>
      </c>
      <c r="D63" s="346">
        <v>38489578</v>
      </c>
      <c r="E63" s="277">
        <v>38489578</v>
      </c>
      <c r="F63" s="277">
        <v>0</v>
      </c>
      <c r="G63" s="225">
        <v>0</v>
      </c>
      <c r="H63" s="225">
        <v>14091000</v>
      </c>
      <c r="I63" s="325">
        <v>24398578</v>
      </c>
      <c r="J63" s="330">
        <v>39905063.649999999</v>
      </c>
      <c r="K63" s="278">
        <v>39905063.649999999</v>
      </c>
      <c r="L63" s="278">
        <v>0</v>
      </c>
      <c r="M63" s="226">
        <v>0</v>
      </c>
      <c r="N63" s="226">
        <v>15128582.310000001</v>
      </c>
      <c r="O63" s="331">
        <v>24776481.34</v>
      </c>
      <c r="P63" s="294"/>
      <c r="Q63" s="295"/>
    </row>
    <row r="64" spans="1:17" s="13" customFormat="1" ht="12.75" customHeight="1" x14ac:dyDescent="0.25">
      <c r="A64" s="351" t="s">
        <v>138</v>
      </c>
      <c r="B64" s="288"/>
      <c r="C64" s="343" t="s">
        <v>139</v>
      </c>
      <c r="D64" s="346">
        <v>24398578</v>
      </c>
      <c r="E64" s="277">
        <v>24398578</v>
      </c>
      <c r="F64" s="277">
        <v>0</v>
      </c>
      <c r="G64" s="225">
        <v>0</v>
      </c>
      <c r="H64" s="225">
        <v>0</v>
      </c>
      <c r="I64" s="325">
        <v>24398578</v>
      </c>
      <c r="J64" s="330">
        <v>24776481.34</v>
      </c>
      <c r="K64" s="278">
        <v>24776481.34</v>
      </c>
      <c r="L64" s="278">
        <v>0</v>
      </c>
      <c r="M64" s="226">
        <v>0</v>
      </c>
      <c r="N64" s="226">
        <v>0</v>
      </c>
      <c r="O64" s="331">
        <v>24776481.34</v>
      </c>
      <c r="P64" s="294"/>
      <c r="Q64" s="295"/>
    </row>
    <row r="65" spans="1:17" s="13" customFormat="1" ht="12.75" customHeight="1" x14ac:dyDescent="0.25">
      <c r="A65" s="351" t="s">
        <v>140</v>
      </c>
      <c r="B65" s="288"/>
      <c r="C65" s="343" t="s">
        <v>141</v>
      </c>
      <c r="D65" s="346">
        <v>14091000</v>
      </c>
      <c r="E65" s="277">
        <v>14091000</v>
      </c>
      <c r="F65" s="277">
        <v>0</v>
      </c>
      <c r="G65" s="225">
        <v>0</v>
      </c>
      <c r="H65" s="225">
        <v>14091000</v>
      </c>
      <c r="I65" s="325">
        <v>0</v>
      </c>
      <c r="J65" s="330">
        <v>15128582.310000001</v>
      </c>
      <c r="K65" s="278">
        <v>15128582.310000001</v>
      </c>
      <c r="L65" s="278">
        <v>0</v>
      </c>
      <c r="M65" s="226">
        <v>0</v>
      </c>
      <c r="N65" s="226">
        <v>15128582.310000001</v>
      </c>
      <c r="O65" s="331">
        <v>0</v>
      </c>
      <c r="P65" s="294"/>
      <c r="Q65" s="295"/>
    </row>
    <row r="66" spans="1:17" s="13" customFormat="1" ht="12.75" customHeight="1" x14ac:dyDescent="0.25">
      <c r="A66" s="351" t="s">
        <v>142</v>
      </c>
      <c r="B66" s="288"/>
      <c r="C66" s="343" t="s">
        <v>143</v>
      </c>
      <c r="D66" s="346">
        <v>12367600</v>
      </c>
      <c r="E66" s="277">
        <v>12367600</v>
      </c>
      <c r="F66" s="277">
        <v>0</v>
      </c>
      <c r="G66" s="225">
        <v>12367600</v>
      </c>
      <c r="H66" s="225">
        <v>0</v>
      </c>
      <c r="I66" s="325">
        <v>0</v>
      </c>
      <c r="J66" s="330">
        <v>17793769.539999999</v>
      </c>
      <c r="K66" s="278">
        <v>17793769.539999999</v>
      </c>
      <c r="L66" s="278">
        <v>0</v>
      </c>
      <c r="M66" s="226">
        <v>17793769.539999999</v>
      </c>
      <c r="N66" s="226">
        <v>0</v>
      </c>
      <c r="O66" s="331">
        <v>0</v>
      </c>
      <c r="P66" s="294"/>
      <c r="Q66" s="295"/>
    </row>
    <row r="67" spans="1:17" s="13" customFormat="1" ht="12.75" customHeight="1" x14ac:dyDescent="0.25">
      <c r="A67" s="351" t="s">
        <v>144</v>
      </c>
      <c r="B67" s="288"/>
      <c r="C67" s="343" t="s">
        <v>145</v>
      </c>
      <c r="D67" s="346">
        <v>12337600</v>
      </c>
      <c r="E67" s="277">
        <v>12337600</v>
      </c>
      <c r="F67" s="277">
        <v>0</v>
      </c>
      <c r="G67" s="225">
        <v>12337600</v>
      </c>
      <c r="H67" s="225">
        <v>0</v>
      </c>
      <c r="I67" s="325">
        <v>0</v>
      </c>
      <c r="J67" s="330">
        <v>17753769.539999999</v>
      </c>
      <c r="K67" s="278">
        <v>17753769.539999999</v>
      </c>
      <c r="L67" s="278">
        <v>0</v>
      </c>
      <c r="M67" s="226">
        <v>17753769.539999999</v>
      </c>
      <c r="N67" s="226">
        <v>0</v>
      </c>
      <c r="O67" s="331">
        <v>0</v>
      </c>
      <c r="P67" s="294"/>
      <c r="Q67" s="295"/>
    </row>
    <row r="68" spans="1:17" s="13" customFormat="1" ht="12.75" customHeight="1" x14ac:dyDescent="0.25">
      <c r="A68" s="351" t="s">
        <v>146</v>
      </c>
      <c r="B68" s="288"/>
      <c r="C68" s="343" t="s">
        <v>147</v>
      </c>
      <c r="D68" s="346">
        <v>12337600</v>
      </c>
      <c r="E68" s="277">
        <v>12337600</v>
      </c>
      <c r="F68" s="277">
        <v>0</v>
      </c>
      <c r="G68" s="225">
        <v>12337600</v>
      </c>
      <c r="H68" s="225">
        <v>0</v>
      </c>
      <c r="I68" s="325">
        <v>0</v>
      </c>
      <c r="J68" s="330">
        <v>17753769.539999999</v>
      </c>
      <c r="K68" s="278">
        <v>17753769.539999999</v>
      </c>
      <c r="L68" s="278">
        <v>0</v>
      </c>
      <c r="M68" s="226">
        <v>17753769.539999999</v>
      </c>
      <c r="N68" s="226">
        <v>0</v>
      </c>
      <c r="O68" s="331">
        <v>0</v>
      </c>
      <c r="P68" s="294"/>
      <c r="Q68" s="295"/>
    </row>
    <row r="69" spans="1:17" s="13" customFormat="1" ht="12.75" customHeight="1" x14ac:dyDescent="0.25">
      <c r="A69" s="351" t="s">
        <v>1292</v>
      </c>
      <c r="B69" s="288"/>
      <c r="C69" s="343" t="s">
        <v>1293</v>
      </c>
      <c r="D69" s="346">
        <v>30000</v>
      </c>
      <c r="E69" s="277">
        <v>30000</v>
      </c>
      <c r="F69" s="277">
        <v>0</v>
      </c>
      <c r="G69" s="225">
        <v>30000</v>
      </c>
      <c r="H69" s="225">
        <v>0</v>
      </c>
      <c r="I69" s="325">
        <v>0</v>
      </c>
      <c r="J69" s="330">
        <v>40000</v>
      </c>
      <c r="K69" s="278">
        <v>40000</v>
      </c>
      <c r="L69" s="278">
        <v>0</v>
      </c>
      <c r="M69" s="226">
        <v>40000</v>
      </c>
      <c r="N69" s="226">
        <v>0</v>
      </c>
      <c r="O69" s="331">
        <v>0</v>
      </c>
      <c r="P69" s="294"/>
      <c r="Q69" s="295"/>
    </row>
    <row r="70" spans="1:17" s="13" customFormat="1" ht="12.75" customHeight="1" x14ac:dyDescent="0.25">
      <c r="A70" s="351" t="s">
        <v>1294</v>
      </c>
      <c r="B70" s="288"/>
      <c r="C70" s="343" t="s">
        <v>1295</v>
      </c>
      <c r="D70" s="346">
        <v>30000</v>
      </c>
      <c r="E70" s="277">
        <v>30000</v>
      </c>
      <c r="F70" s="277">
        <v>0</v>
      </c>
      <c r="G70" s="225">
        <v>30000</v>
      </c>
      <c r="H70" s="225">
        <v>0</v>
      </c>
      <c r="I70" s="325">
        <v>0</v>
      </c>
      <c r="J70" s="330">
        <v>40000</v>
      </c>
      <c r="K70" s="278">
        <v>40000</v>
      </c>
      <c r="L70" s="278">
        <v>0</v>
      </c>
      <c r="M70" s="226">
        <v>40000</v>
      </c>
      <c r="N70" s="226">
        <v>0</v>
      </c>
      <c r="O70" s="331">
        <v>0</v>
      </c>
      <c r="P70" s="294"/>
      <c r="Q70" s="295"/>
    </row>
    <row r="71" spans="1:17" s="13" customFormat="1" ht="12.75" customHeight="1" x14ac:dyDescent="0.25">
      <c r="A71" s="351" t="s">
        <v>1140</v>
      </c>
      <c r="B71" s="288"/>
      <c r="C71" s="343" t="s">
        <v>1141</v>
      </c>
      <c r="D71" s="346">
        <v>0</v>
      </c>
      <c r="E71" s="277">
        <v>0</v>
      </c>
      <c r="F71" s="277">
        <v>0</v>
      </c>
      <c r="G71" s="225">
        <v>0</v>
      </c>
      <c r="H71" s="225">
        <v>0</v>
      </c>
      <c r="I71" s="325">
        <v>0</v>
      </c>
      <c r="J71" s="330">
        <v>-384.91</v>
      </c>
      <c r="K71" s="278">
        <v>-384.91</v>
      </c>
      <c r="L71" s="278">
        <v>0</v>
      </c>
      <c r="M71" s="226">
        <v>0</v>
      </c>
      <c r="N71" s="226">
        <v>-62.8</v>
      </c>
      <c r="O71" s="331">
        <v>-322.11</v>
      </c>
      <c r="P71" s="294"/>
      <c r="Q71" s="295"/>
    </row>
    <row r="72" spans="1:17" s="13" customFormat="1" ht="12.75" customHeight="1" x14ac:dyDescent="0.25">
      <c r="A72" s="351" t="s">
        <v>1125</v>
      </c>
      <c r="B72" s="288"/>
      <c r="C72" s="343" t="s">
        <v>1142</v>
      </c>
      <c r="D72" s="346">
        <v>0</v>
      </c>
      <c r="E72" s="277">
        <v>0</v>
      </c>
      <c r="F72" s="277">
        <v>0</v>
      </c>
      <c r="G72" s="225">
        <v>0</v>
      </c>
      <c r="H72" s="225">
        <v>0</v>
      </c>
      <c r="I72" s="325">
        <v>0</v>
      </c>
      <c r="J72" s="330">
        <v>-384.91</v>
      </c>
      <c r="K72" s="278">
        <v>-384.91</v>
      </c>
      <c r="L72" s="278">
        <v>0</v>
      </c>
      <c r="M72" s="226">
        <v>0</v>
      </c>
      <c r="N72" s="226">
        <v>-62.8</v>
      </c>
      <c r="O72" s="331">
        <v>-322.11</v>
      </c>
      <c r="P72" s="294"/>
      <c r="Q72" s="295"/>
    </row>
    <row r="73" spans="1:17" s="13" customFormat="1" ht="12.75" customHeight="1" x14ac:dyDescent="0.25">
      <c r="A73" s="351" t="s">
        <v>1143</v>
      </c>
      <c r="B73" s="288"/>
      <c r="C73" s="343" t="s">
        <v>1144</v>
      </c>
      <c r="D73" s="346">
        <v>0</v>
      </c>
      <c r="E73" s="277">
        <v>0</v>
      </c>
      <c r="F73" s="277">
        <v>0</v>
      </c>
      <c r="G73" s="225">
        <v>0</v>
      </c>
      <c r="H73" s="225">
        <v>0</v>
      </c>
      <c r="I73" s="325">
        <v>0</v>
      </c>
      <c r="J73" s="330">
        <v>-384.91</v>
      </c>
      <c r="K73" s="278">
        <v>-384.91</v>
      </c>
      <c r="L73" s="278">
        <v>0</v>
      </c>
      <c r="M73" s="226">
        <v>0</v>
      </c>
      <c r="N73" s="226">
        <v>-62.8</v>
      </c>
      <c r="O73" s="331">
        <v>-322.11</v>
      </c>
      <c r="P73" s="294"/>
      <c r="Q73" s="295"/>
    </row>
    <row r="74" spans="1:17" s="13" customFormat="1" ht="12.75" customHeight="1" x14ac:dyDescent="0.25">
      <c r="A74" s="351" t="s">
        <v>1145</v>
      </c>
      <c r="B74" s="288"/>
      <c r="C74" s="343" t="s">
        <v>1146</v>
      </c>
      <c r="D74" s="346">
        <v>0</v>
      </c>
      <c r="E74" s="277">
        <v>0</v>
      </c>
      <c r="F74" s="277">
        <v>0</v>
      </c>
      <c r="G74" s="225">
        <v>0</v>
      </c>
      <c r="H74" s="225">
        <v>0</v>
      </c>
      <c r="I74" s="325">
        <v>0</v>
      </c>
      <c r="J74" s="330">
        <v>-322.11</v>
      </c>
      <c r="K74" s="278">
        <v>-322.11</v>
      </c>
      <c r="L74" s="278">
        <v>0</v>
      </c>
      <c r="M74" s="226">
        <v>0</v>
      </c>
      <c r="N74" s="226">
        <v>0</v>
      </c>
      <c r="O74" s="331">
        <v>-322.11</v>
      </c>
      <c r="P74" s="294"/>
      <c r="Q74" s="295"/>
    </row>
    <row r="75" spans="1:17" s="13" customFormat="1" ht="12.75" customHeight="1" x14ac:dyDescent="0.25">
      <c r="A75" s="351" t="s">
        <v>1147</v>
      </c>
      <c r="B75" s="288"/>
      <c r="C75" s="343" t="s">
        <v>1148</v>
      </c>
      <c r="D75" s="346">
        <v>0</v>
      </c>
      <c r="E75" s="277">
        <v>0</v>
      </c>
      <c r="F75" s="277">
        <v>0</v>
      </c>
      <c r="G75" s="225">
        <v>0</v>
      </c>
      <c r="H75" s="225">
        <v>0</v>
      </c>
      <c r="I75" s="325">
        <v>0</v>
      </c>
      <c r="J75" s="330">
        <v>-62.8</v>
      </c>
      <c r="K75" s="278">
        <v>-62.8</v>
      </c>
      <c r="L75" s="278">
        <v>0</v>
      </c>
      <c r="M75" s="226">
        <v>0</v>
      </c>
      <c r="N75" s="226">
        <v>-62.8</v>
      </c>
      <c r="O75" s="331">
        <v>0</v>
      </c>
      <c r="P75" s="294"/>
      <c r="Q75" s="295"/>
    </row>
    <row r="76" spans="1:17" s="13" customFormat="1" ht="12.75" customHeight="1" x14ac:dyDescent="0.25">
      <c r="A76" s="351" t="s">
        <v>148</v>
      </c>
      <c r="B76" s="288"/>
      <c r="C76" s="343" t="s">
        <v>149</v>
      </c>
      <c r="D76" s="346">
        <v>65545091</v>
      </c>
      <c r="E76" s="277">
        <v>65545091</v>
      </c>
      <c r="F76" s="277">
        <v>4500</v>
      </c>
      <c r="G76" s="225">
        <v>36489000</v>
      </c>
      <c r="H76" s="225">
        <v>23648807</v>
      </c>
      <c r="I76" s="325">
        <v>5411784</v>
      </c>
      <c r="J76" s="330">
        <v>75641384.790000007</v>
      </c>
      <c r="K76" s="278">
        <v>75641384.790000007</v>
      </c>
      <c r="L76" s="278">
        <v>11147.14</v>
      </c>
      <c r="M76" s="226">
        <v>43586028.630000003</v>
      </c>
      <c r="N76" s="226">
        <v>25658001.219999999</v>
      </c>
      <c r="O76" s="331">
        <v>6408502.0800000001</v>
      </c>
      <c r="P76" s="294"/>
      <c r="Q76" s="295"/>
    </row>
    <row r="77" spans="1:17" s="13" customFormat="1" ht="12.75" customHeight="1" x14ac:dyDescent="0.25">
      <c r="A77" s="351" t="s">
        <v>1149</v>
      </c>
      <c r="B77" s="288"/>
      <c r="C77" s="343" t="s">
        <v>1150</v>
      </c>
      <c r="D77" s="346">
        <v>1597000</v>
      </c>
      <c r="E77" s="277">
        <v>1597000</v>
      </c>
      <c r="F77" s="277">
        <v>0</v>
      </c>
      <c r="G77" s="225">
        <v>1597000</v>
      </c>
      <c r="H77" s="225">
        <v>0</v>
      </c>
      <c r="I77" s="325">
        <v>0</v>
      </c>
      <c r="J77" s="330">
        <v>1596950</v>
      </c>
      <c r="K77" s="278">
        <v>1596950</v>
      </c>
      <c r="L77" s="278">
        <v>0</v>
      </c>
      <c r="M77" s="226">
        <v>1596950</v>
      </c>
      <c r="N77" s="226">
        <v>0</v>
      </c>
      <c r="O77" s="331">
        <v>0</v>
      </c>
      <c r="P77" s="294"/>
      <c r="Q77" s="295"/>
    </row>
    <row r="78" spans="1:17" s="13" customFormat="1" ht="12.75" customHeight="1" x14ac:dyDescent="0.25">
      <c r="A78" s="351" t="s">
        <v>1151</v>
      </c>
      <c r="B78" s="288"/>
      <c r="C78" s="343" t="s">
        <v>1152</v>
      </c>
      <c r="D78" s="346">
        <v>1597000</v>
      </c>
      <c r="E78" s="277">
        <v>1597000</v>
      </c>
      <c r="F78" s="277">
        <v>0</v>
      </c>
      <c r="G78" s="225">
        <v>1597000</v>
      </c>
      <c r="H78" s="225">
        <v>0</v>
      </c>
      <c r="I78" s="325">
        <v>0</v>
      </c>
      <c r="J78" s="330">
        <v>1596950</v>
      </c>
      <c r="K78" s="278">
        <v>1596950</v>
      </c>
      <c r="L78" s="278">
        <v>0</v>
      </c>
      <c r="M78" s="226">
        <v>1596950</v>
      </c>
      <c r="N78" s="226">
        <v>0</v>
      </c>
      <c r="O78" s="331">
        <v>0</v>
      </c>
      <c r="P78" s="294"/>
      <c r="Q78" s="295"/>
    </row>
    <row r="79" spans="1:17" s="13" customFormat="1" ht="12.75" customHeight="1" x14ac:dyDescent="0.25">
      <c r="A79" s="351" t="s">
        <v>150</v>
      </c>
      <c r="B79" s="288"/>
      <c r="C79" s="343" t="s">
        <v>151</v>
      </c>
      <c r="D79" s="346">
        <v>0</v>
      </c>
      <c r="E79" s="277">
        <v>0</v>
      </c>
      <c r="F79" s="277">
        <v>4500</v>
      </c>
      <c r="G79" s="225">
        <v>4500</v>
      </c>
      <c r="H79" s="225">
        <v>0</v>
      </c>
      <c r="I79" s="325">
        <v>0</v>
      </c>
      <c r="J79" s="330">
        <v>0</v>
      </c>
      <c r="K79" s="278">
        <v>0</v>
      </c>
      <c r="L79" s="278">
        <v>11147.14</v>
      </c>
      <c r="M79" s="226">
        <v>11147.14</v>
      </c>
      <c r="N79" s="226">
        <v>0</v>
      </c>
      <c r="O79" s="331">
        <v>0</v>
      </c>
      <c r="P79" s="294"/>
      <c r="Q79" s="295"/>
    </row>
    <row r="80" spans="1:17" s="13" customFormat="1" ht="12.75" customHeight="1" x14ac:dyDescent="0.25">
      <c r="A80" s="351" t="s">
        <v>152</v>
      </c>
      <c r="B80" s="288"/>
      <c r="C80" s="343" t="s">
        <v>153</v>
      </c>
      <c r="D80" s="346">
        <v>0</v>
      </c>
      <c r="E80" s="277">
        <v>0</v>
      </c>
      <c r="F80" s="277">
        <v>4500</v>
      </c>
      <c r="G80" s="225">
        <v>4500</v>
      </c>
      <c r="H80" s="225">
        <v>0</v>
      </c>
      <c r="I80" s="325">
        <v>0</v>
      </c>
      <c r="J80" s="330">
        <v>0</v>
      </c>
      <c r="K80" s="278">
        <v>0</v>
      </c>
      <c r="L80" s="278">
        <v>11147.14</v>
      </c>
      <c r="M80" s="226">
        <v>11147.14</v>
      </c>
      <c r="N80" s="226">
        <v>0</v>
      </c>
      <c r="O80" s="331">
        <v>0</v>
      </c>
      <c r="P80" s="294"/>
      <c r="Q80" s="295"/>
    </row>
    <row r="81" spans="1:17" s="13" customFormat="1" ht="12.75" customHeight="1" x14ac:dyDescent="0.25">
      <c r="A81" s="351" t="s">
        <v>154</v>
      </c>
      <c r="B81" s="288"/>
      <c r="C81" s="343" t="s">
        <v>155</v>
      </c>
      <c r="D81" s="346">
        <v>61632355</v>
      </c>
      <c r="E81" s="277">
        <v>61632355</v>
      </c>
      <c r="F81" s="277">
        <v>0</v>
      </c>
      <c r="G81" s="225">
        <v>33838400</v>
      </c>
      <c r="H81" s="225">
        <v>23028807</v>
      </c>
      <c r="I81" s="325">
        <v>4765148</v>
      </c>
      <c r="J81" s="330">
        <v>70830620.030000001</v>
      </c>
      <c r="K81" s="278">
        <v>70830620.030000001</v>
      </c>
      <c r="L81" s="278">
        <v>0</v>
      </c>
      <c r="M81" s="226">
        <v>40373455.399999999</v>
      </c>
      <c r="N81" s="226">
        <v>24863193.34</v>
      </c>
      <c r="O81" s="331">
        <v>5593971.29</v>
      </c>
      <c r="P81" s="294"/>
      <c r="Q81" s="295"/>
    </row>
    <row r="82" spans="1:17" s="13" customFormat="1" ht="12.75" customHeight="1" x14ac:dyDescent="0.25">
      <c r="A82" s="351" t="s">
        <v>156</v>
      </c>
      <c r="B82" s="288"/>
      <c r="C82" s="343" t="s">
        <v>157</v>
      </c>
      <c r="D82" s="346">
        <v>58388755</v>
      </c>
      <c r="E82" s="277">
        <v>58388755</v>
      </c>
      <c r="F82" s="277">
        <v>0</v>
      </c>
      <c r="G82" s="225">
        <v>33228400</v>
      </c>
      <c r="H82" s="225">
        <v>22632807</v>
      </c>
      <c r="I82" s="325">
        <v>2527548</v>
      </c>
      <c r="J82" s="330">
        <v>67304756.849999994</v>
      </c>
      <c r="K82" s="278">
        <v>67304756.849999994</v>
      </c>
      <c r="L82" s="278">
        <v>0</v>
      </c>
      <c r="M82" s="226">
        <v>39758990.060000002</v>
      </c>
      <c r="N82" s="226">
        <v>24338232.050000001</v>
      </c>
      <c r="O82" s="331">
        <v>3207534.74</v>
      </c>
      <c r="P82" s="294"/>
      <c r="Q82" s="295"/>
    </row>
    <row r="83" spans="1:17" s="13" customFormat="1" ht="12.75" customHeight="1" x14ac:dyDescent="0.25">
      <c r="A83" s="351" t="s">
        <v>158</v>
      </c>
      <c r="B83" s="288"/>
      <c r="C83" s="343" t="s">
        <v>159</v>
      </c>
      <c r="D83" s="346">
        <v>15116348</v>
      </c>
      <c r="E83" s="277">
        <v>15116348</v>
      </c>
      <c r="F83" s="277">
        <v>0</v>
      </c>
      <c r="G83" s="225">
        <v>12588800</v>
      </c>
      <c r="H83" s="225">
        <v>0</v>
      </c>
      <c r="I83" s="325">
        <v>2527548</v>
      </c>
      <c r="J83" s="330">
        <v>21383564.329999998</v>
      </c>
      <c r="K83" s="278">
        <v>21383564.329999998</v>
      </c>
      <c r="L83" s="278">
        <v>0</v>
      </c>
      <c r="M83" s="226">
        <v>18176029.59</v>
      </c>
      <c r="N83" s="226">
        <v>0</v>
      </c>
      <c r="O83" s="331">
        <v>3207534.74</v>
      </c>
      <c r="P83" s="294"/>
      <c r="Q83" s="295"/>
    </row>
    <row r="84" spans="1:17" s="13" customFormat="1" ht="12.75" customHeight="1" x14ac:dyDescent="0.25">
      <c r="A84" s="351" t="s">
        <v>160</v>
      </c>
      <c r="B84" s="288"/>
      <c r="C84" s="343" t="s">
        <v>161</v>
      </c>
      <c r="D84" s="346">
        <v>43272407</v>
      </c>
      <c r="E84" s="277">
        <v>43272407</v>
      </c>
      <c r="F84" s="277">
        <v>0</v>
      </c>
      <c r="G84" s="225">
        <v>20639600</v>
      </c>
      <c r="H84" s="225">
        <v>22632807</v>
      </c>
      <c r="I84" s="325">
        <v>0</v>
      </c>
      <c r="J84" s="330">
        <v>45921192.520000003</v>
      </c>
      <c r="K84" s="278">
        <v>45921192.520000003</v>
      </c>
      <c r="L84" s="278">
        <v>0</v>
      </c>
      <c r="M84" s="226">
        <v>21582960.469999999</v>
      </c>
      <c r="N84" s="226">
        <v>24338232.050000001</v>
      </c>
      <c r="O84" s="331">
        <v>0</v>
      </c>
      <c r="P84" s="294"/>
      <c r="Q84" s="295"/>
    </row>
    <row r="85" spans="1:17" s="13" customFormat="1" ht="12.75" customHeight="1" x14ac:dyDescent="0.25">
      <c r="A85" s="351" t="s">
        <v>162</v>
      </c>
      <c r="B85" s="288"/>
      <c r="C85" s="343" t="s">
        <v>163</v>
      </c>
      <c r="D85" s="346">
        <v>776000</v>
      </c>
      <c r="E85" s="277">
        <v>776000</v>
      </c>
      <c r="F85" s="277">
        <v>0</v>
      </c>
      <c r="G85" s="225">
        <v>150000</v>
      </c>
      <c r="H85" s="225">
        <v>396000</v>
      </c>
      <c r="I85" s="325">
        <v>230000</v>
      </c>
      <c r="J85" s="330">
        <v>889013.31</v>
      </c>
      <c r="K85" s="278">
        <v>889013.31</v>
      </c>
      <c r="L85" s="278">
        <v>0</v>
      </c>
      <c r="M85" s="226">
        <v>146376.44</v>
      </c>
      <c r="N85" s="226">
        <v>524961.29</v>
      </c>
      <c r="O85" s="331">
        <v>217675.58</v>
      </c>
      <c r="P85" s="294"/>
      <c r="Q85" s="295"/>
    </row>
    <row r="86" spans="1:17" s="13" customFormat="1" ht="12.75" customHeight="1" x14ac:dyDescent="0.25">
      <c r="A86" s="351" t="s">
        <v>164</v>
      </c>
      <c r="B86" s="288"/>
      <c r="C86" s="343" t="s">
        <v>165</v>
      </c>
      <c r="D86" s="346">
        <v>150000</v>
      </c>
      <c r="E86" s="277">
        <v>150000</v>
      </c>
      <c r="F86" s="277">
        <v>0</v>
      </c>
      <c r="G86" s="225">
        <v>150000</v>
      </c>
      <c r="H86" s="225">
        <v>0</v>
      </c>
      <c r="I86" s="325">
        <v>0</v>
      </c>
      <c r="J86" s="330">
        <v>146376.44</v>
      </c>
      <c r="K86" s="278">
        <v>146376.44</v>
      </c>
      <c r="L86" s="278">
        <v>0</v>
      </c>
      <c r="M86" s="226">
        <v>146376.44</v>
      </c>
      <c r="N86" s="226">
        <v>0</v>
      </c>
      <c r="O86" s="331">
        <v>0</v>
      </c>
      <c r="P86" s="294"/>
      <c r="Q86" s="295"/>
    </row>
    <row r="87" spans="1:17" s="13" customFormat="1" ht="12.75" customHeight="1" x14ac:dyDescent="0.25">
      <c r="A87" s="351" t="s">
        <v>166</v>
      </c>
      <c r="B87" s="288"/>
      <c r="C87" s="343" t="s">
        <v>167</v>
      </c>
      <c r="D87" s="346">
        <v>230000</v>
      </c>
      <c r="E87" s="277">
        <v>230000</v>
      </c>
      <c r="F87" s="277">
        <v>0</v>
      </c>
      <c r="G87" s="225">
        <v>0</v>
      </c>
      <c r="H87" s="225">
        <v>0</v>
      </c>
      <c r="I87" s="325">
        <v>230000</v>
      </c>
      <c r="J87" s="330">
        <v>217675.58</v>
      </c>
      <c r="K87" s="278">
        <v>217675.58</v>
      </c>
      <c r="L87" s="278">
        <v>0</v>
      </c>
      <c r="M87" s="226">
        <v>0</v>
      </c>
      <c r="N87" s="226">
        <v>0</v>
      </c>
      <c r="O87" s="331">
        <v>217675.58</v>
      </c>
      <c r="P87" s="294"/>
      <c r="Q87" s="295"/>
    </row>
    <row r="88" spans="1:17" s="13" customFormat="1" ht="12.75" customHeight="1" x14ac:dyDescent="0.25">
      <c r="A88" s="351" t="s">
        <v>168</v>
      </c>
      <c r="B88" s="288"/>
      <c r="C88" s="343" t="s">
        <v>169</v>
      </c>
      <c r="D88" s="346">
        <v>396000</v>
      </c>
      <c r="E88" s="277">
        <v>396000</v>
      </c>
      <c r="F88" s="277">
        <v>0</v>
      </c>
      <c r="G88" s="225">
        <v>0</v>
      </c>
      <c r="H88" s="225">
        <v>396000</v>
      </c>
      <c r="I88" s="325">
        <v>0</v>
      </c>
      <c r="J88" s="330">
        <v>524961.29</v>
      </c>
      <c r="K88" s="278">
        <v>524961.29</v>
      </c>
      <c r="L88" s="278">
        <v>0</v>
      </c>
      <c r="M88" s="226">
        <v>0</v>
      </c>
      <c r="N88" s="226">
        <v>524961.29</v>
      </c>
      <c r="O88" s="331">
        <v>0</v>
      </c>
      <c r="P88" s="294"/>
      <c r="Q88" s="295"/>
    </row>
    <row r="89" spans="1:17" s="13" customFormat="1" ht="12.75" customHeight="1" x14ac:dyDescent="0.25">
      <c r="A89" s="351" t="s">
        <v>170</v>
      </c>
      <c r="B89" s="288"/>
      <c r="C89" s="343" t="s">
        <v>171</v>
      </c>
      <c r="D89" s="346">
        <v>2467600</v>
      </c>
      <c r="E89" s="277">
        <v>2467600</v>
      </c>
      <c r="F89" s="277">
        <v>0</v>
      </c>
      <c r="G89" s="225">
        <v>460000</v>
      </c>
      <c r="H89" s="225">
        <v>0</v>
      </c>
      <c r="I89" s="325">
        <v>2007600</v>
      </c>
      <c r="J89" s="330">
        <v>2636849.87</v>
      </c>
      <c r="K89" s="278">
        <v>2636849.87</v>
      </c>
      <c r="L89" s="278">
        <v>0</v>
      </c>
      <c r="M89" s="226">
        <v>468088.9</v>
      </c>
      <c r="N89" s="226">
        <v>0</v>
      </c>
      <c r="O89" s="331">
        <v>2168760.9700000002</v>
      </c>
      <c r="P89" s="294"/>
      <c r="Q89" s="295"/>
    </row>
    <row r="90" spans="1:17" s="13" customFormat="1" ht="12.75" customHeight="1" x14ac:dyDescent="0.25">
      <c r="A90" s="351" t="s">
        <v>172</v>
      </c>
      <c r="B90" s="288"/>
      <c r="C90" s="343" t="s">
        <v>173</v>
      </c>
      <c r="D90" s="346">
        <v>460000</v>
      </c>
      <c r="E90" s="277">
        <v>460000</v>
      </c>
      <c r="F90" s="277">
        <v>0</v>
      </c>
      <c r="G90" s="225">
        <v>460000</v>
      </c>
      <c r="H90" s="225">
        <v>0</v>
      </c>
      <c r="I90" s="325">
        <v>0</v>
      </c>
      <c r="J90" s="330">
        <v>468088.9</v>
      </c>
      <c r="K90" s="278">
        <v>468088.9</v>
      </c>
      <c r="L90" s="278">
        <v>0</v>
      </c>
      <c r="M90" s="226">
        <v>468088.9</v>
      </c>
      <c r="N90" s="226">
        <v>0</v>
      </c>
      <c r="O90" s="331">
        <v>0</v>
      </c>
      <c r="P90" s="294"/>
      <c r="Q90" s="295"/>
    </row>
    <row r="91" spans="1:17" s="13" customFormat="1" ht="12.75" customHeight="1" x14ac:dyDescent="0.25">
      <c r="A91" s="351" t="s">
        <v>174</v>
      </c>
      <c r="B91" s="288"/>
      <c r="C91" s="343" t="s">
        <v>175</v>
      </c>
      <c r="D91" s="346">
        <v>2007600</v>
      </c>
      <c r="E91" s="277">
        <v>2007600</v>
      </c>
      <c r="F91" s="277">
        <v>0</v>
      </c>
      <c r="G91" s="225">
        <v>0</v>
      </c>
      <c r="H91" s="225">
        <v>0</v>
      </c>
      <c r="I91" s="325">
        <v>2007600</v>
      </c>
      <c r="J91" s="330">
        <v>2168760.9700000002</v>
      </c>
      <c r="K91" s="278">
        <v>2168760.9700000002</v>
      </c>
      <c r="L91" s="278">
        <v>0</v>
      </c>
      <c r="M91" s="226">
        <v>0</v>
      </c>
      <c r="N91" s="226">
        <v>0</v>
      </c>
      <c r="O91" s="331">
        <v>2168760.9700000002</v>
      </c>
      <c r="P91" s="294"/>
      <c r="Q91" s="295"/>
    </row>
    <row r="92" spans="1:17" s="13" customFormat="1" ht="12.75" customHeight="1" x14ac:dyDescent="0.25">
      <c r="A92" s="351" t="s">
        <v>1159</v>
      </c>
      <c r="B92" s="288"/>
      <c r="C92" s="343" t="s">
        <v>1160</v>
      </c>
      <c r="D92" s="346">
        <v>40900</v>
      </c>
      <c r="E92" s="277">
        <v>40900</v>
      </c>
      <c r="F92" s="277">
        <v>0</v>
      </c>
      <c r="G92" s="225">
        <v>40900</v>
      </c>
      <c r="H92" s="225">
        <v>0</v>
      </c>
      <c r="I92" s="325">
        <v>0</v>
      </c>
      <c r="J92" s="330">
        <v>40989.99</v>
      </c>
      <c r="K92" s="278">
        <v>40989.99</v>
      </c>
      <c r="L92" s="278">
        <v>0</v>
      </c>
      <c r="M92" s="226">
        <v>40989.99</v>
      </c>
      <c r="N92" s="226">
        <v>0</v>
      </c>
      <c r="O92" s="331">
        <v>0</v>
      </c>
      <c r="P92" s="294"/>
      <c r="Q92" s="295"/>
    </row>
    <row r="93" spans="1:17" s="13" customFormat="1" ht="12.75" customHeight="1" x14ac:dyDescent="0.25">
      <c r="A93" s="351" t="s">
        <v>1161</v>
      </c>
      <c r="B93" s="288"/>
      <c r="C93" s="343" t="s">
        <v>1162</v>
      </c>
      <c r="D93" s="346">
        <v>40900</v>
      </c>
      <c r="E93" s="277">
        <v>40900</v>
      </c>
      <c r="F93" s="277">
        <v>0</v>
      </c>
      <c r="G93" s="225">
        <v>40900</v>
      </c>
      <c r="H93" s="225">
        <v>0</v>
      </c>
      <c r="I93" s="325">
        <v>0</v>
      </c>
      <c r="J93" s="330">
        <v>40989.99</v>
      </c>
      <c r="K93" s="278">
        <v>40989.99</v>
      </c>
      <c r="L93" s="278">
        <v>0</v>
      </c>
      <c r="M93" s="226">
        <v>40989.99</v>
      </c>
      <c r="N93" s="226">
        <v>0</v>
      </c>
      <c r="O93" s="331">
        <v>0</v>
      </c>
      <c r="P93" s="294"/>
      <c r="Q93" s="295"/>
    </row>
    <row r="94" spans="1:17" s="13" customFormat="1" ht="12.75" customHeight="1" x14ac:dyDescent="0.25">
      <c r="A94" s="351" t="s">
        <v>1163</v>
      </c>
      <c r="B94" s="288"/>
      <c r="C94" s="343" t="s">
        <v>1164</v>
      </c>
      <c r="D94" s="346">
        <v>40900</v>
      </c>
      <c r="E94" s="277">
        <v>40900</v>
      </c>
      <c r="F94" s="277">
        <v>0</v>
      </c>
      <c r="G94" s="225">
        <v>40900</v>
      </c>
      <c r="H94" s="225">
        <v>0</v>
      </c>
      <c r="I94" s="325">
        <v>0</v>
      </c>
      <c r="J94" s="330">
        <v>40989.99</v>
      </c>
      <c r="K94" s="278">
        <v>40989.99</v>
      </c>
      <c r="L94" s="278">
        <v>0</v>
      </c>
      <c r="M94" s="226">
        <v>40989.99</v>
      </c>
      <c r="N94" s="226">
        <v>0</v>
      </c>
      <c r="O94" s="331">
        <v>0</v>
      </c>
      <c r="P94" s="294"/>
      <c r="Q94" s="295"/>
    </row>
    <row r="95" spans="1:17" s="13" customFormat="1" ht="12.75" customHeight="1" x14ac:dyDescent="0.25">
      <c r="A95" s="351" t="s">
        <v>178</v>
      </c>
      <c r="B95" s="288"/>
      <c r="C95" s="343" t="s">
        <v>179</v>
      </c>
      <c r="D95" s="346">
        <v>2274836</v>
      </c>
      <c r="E95" s="277">
        <v>2274836</v>
      </c>
      <c r="F95" s="277">
        <v>0</v>
      </c>
      <c r="G95" s="225">
        <v>1008200</v>
      </c>
      <c r="H95" s="225">
        <v>620000</v>
      </c>
      <c r="I95" s="325">
        <v>646636</v>
      </c>
      <c r="J95" s="330">
        <v>3172824.77</v>
      </c>
      <c r="K95" s="278">
        <v>3172824.77</v>
      </c>
      <c r="L95" s="278">
        <v>0</v>
      </c>
      <c r="M95" s="226">
        <v>1563486.1</v>
      </c>
      <c r="N95" s="226">
        <v>794807.88</v>
      </c>
      <c r="O95" s="331">
        <v>814530.79</v>
      </c>
      <c r="P95" s="294"/>
      <c r="Q95" s="295"/>
    </row>
    <row r="96" spans="1:17" s="13" customFormat="1" ht="12.75" customHeight="1" x14ac:dyDescent="0.25">
      <c r="A96" s="351" t="s">
        <v>180</v>
      </c>
      <c r="B96" s="288"/>
      <c r="C96" s="343" t="s">
        <v>181</v>
      </c>
      <c r="D96" s="346">
        <v>1228200</v>
      </c>
      <c r="E96" s="277">
        <v>1228200</v>
      </c>
      <c r="F96" s="277">
        <v>0</v>
      </c>
      <c r="G96" s="225">
        <v>1008200</v>
      </c>
      <c r="H96" s="225">
        <v>220000</v>
      </c>
      <c r="I96" s="325">
        <v>0</v>
      </c>
      <c r="J96" s="330">
        <v>1864367.98</v>
      </c>
      <c r="K96" s="278">
        <v>1864367.98</v>
      </c>
      <c r="L96" s="278">
        <v>0</v>
      </c>
      <c r="M96" s="226">
        <v>1563486.1</v>
      </c>
      <c r="N96" s="226">
        <v>300881.88</v>
      </c>
      <c r="O96" s="331">
        <v>0</v>
      </c>
      <c r="P96" s="294"/>
      <c r="Q96" s="295"/>
    </row>
    <row r="97" spans="1:17" s="13" customFormat="1" ht="12.75" customHeight="1" x14ac:dyDescent="0.25">
      <c r="A97" s="351" t="s">
        <v>182</v>
      </c>
      <c r="B97" s="288"/>
      <c r="C97" s="343" t="s">
        <v>183</v>
      </c>
      <c r="D97" s="346">
        <v>1008200</v>
      </c>
      <c r="E97" s="277">
        <v>1008200</v>
      </c>
      <c r="F97" s="277">
        <v>0</v>
      </c>
      <c r="G97" s="225">
        <v>1008200</v>
      </c>
      <c r="H97" s="225">
        <v>0</v>
      </c>
      <c r="I97" s="325">
        <v>0</v>
      </c>
      <c r="J97" s="330">
        <v>1563486.1</v>
      </c>
      <c r="K97" s="278">
        <v>1563486.1</v>
      </c>
      <c r="L97" s="278">
        <v>0</v>
      </c>
      <c r="M97" s="226">
        <v>1563486.1</v>
      </c>
      <c r="N97" s="226">
        <v>0</v>
      </c>
      <c r="O97" s="331">
        <v>0</v>
      </c>
      <c r="P97" s="294"/>
      <c r="Q97" s="295"/>
    </row>
    <row r="98" spans="1:17" s="13" customFormat="1" ht="12.75" customHeight="1" x14ac:dyDescent="0.25">
      <c r="A98" s="351" t="s">
        <v>184</v>
      </c>
      <c r="B98" s="288"/>
      <c r="C98" s="343" t="s">
        <v>185</v>
      </c>
      <c r="D98" s="346">
        <v>220000</v>
      </c>
      <c r="E98" s="277">
        <v>220000</v>
      </c>
      <c r="F98" s="277">
        <v>0</v>
      </c>
      <c r="G98" s="225">
        <v>0</v>
      </c>
      <c r="H98" s="225">
        <v>220000</v>
      </c>
      <c r="I98" s="325">
        <v>0</v>
      </c>
      <c r="J98" s="330">
        <v>300881.88</v>
      </c>
      <c r="K98" s="278">
        <v>300881.88</v>
      </c>
      <c r="L98" s="278">
        <v>0</v>
      </c>
      <c r="M98" s="226">
        <v>0</v>
      </c>
      <c r="N98" s="226">
        <v>300881.88</v>
      </c>
      <c r="O98" s="331">
        <v>0</v>
      </c>
      <c r="P98" s="294"/>
      <c r="Q98" s="295"/>
    </row>
    <row r="99" spans="1:17" s="13" customFormat="1" ht="12.75" customHeight="1" x14ac:dyDescent="0.25">
      <c r="A99" s="351" t="s">
        <v>186</v>
      </c>
      <c r="B99" s="288"/>
      <c r="C99" s="343" t="s">
        <v>187</v>
      </c>
      <c r="D99" s="346">
        <v>1046636</v>
      </c>
      <c r="E99" s="277">
        <v>1046636</v>
      </c>
      <c r="F99" s="277">
        <v>0</v>
      </c>
      <c r="G99" s="225">
        <v>0</v>
      </c>
      <c r="H99" s="225">
        <v>400000</v>
      </c>
      <c r="I99" s="325">
        <v>646636</v>
      </c>
      <c r="J99" s="330">
        <v>1308456.79</v>
      </c>
      <c r="K99" s="278">
        <v>1308456.79</v>
      </c>
      <c r="L99" s="278">
        <v>0</v>
      </c>
      <c r="M99" s="226">
        <v>0</v>
      </c>
      <c r="N99" s="226">
        <v>493926</v>
      </c>
      <c r="O99" s="331">
        <v>814530.79</v>
      </c>
      <c r="P99" s="294"/>
      <c r="Q99" s="295"/>
    </row>
    <row r="100" spans="1:17" s="13" customFormat="1" ht="12.75" customHeight="1" x14ac:dyDescent="0.25">
      <c r="A100" s="351" t="s">
        <v>188</v>
      </c>
      <c r="B100" s="288"/>
      <c r="C100" s="343" t="s">
        <v>189</v>
      </c>
      <c r="D100" s="346">
        <v>646636</v>
      </c>
      <c r="E100" s="277">
        <v>646636</v>
      </c>
      <c r="F100" s="277">
        <v>0</v>
      </c>
      <c r="G100" s="225">
        <v>0</v>
      </c>
      <c r="H100" s="225">
        <v>0</v>
      </c>
      <c r="I100" s="325">
        <v>646636</v>
      </c>
      <c r="J100" s="330">
        <v>814530.79</v>
      </c>
      <c r="K100" s="278">
        <v>814530.79</v>
      </c>
      <c r="L100" s="278">
        <v>0</v>
      </c>
      <c r="M100" s="226">
        <v>0</v>
      </c>
      <c r="N100" s="226">
        <v>0</v>
      </c>
      <c r="O100" s="331">
        <v>814530.79</v>
      </c>
      <c r="P100" s="294"/>
      <c r="Q100" s="295"/>
    </row>
    <row r="101" spans="1:17" s="13" customFormat="1" ht="12.75" customHeight="1" x14ac:dyDescent="0.25">
      <c r="A101" s="351" t="s">
        <v>190</v>
      </c>
      <c r="B101" s="288"/>
      <c r="C101" s="343" t="s">
        <v>191</v>
      </c>
      <c r="D101" s="346">
        <v>400000</v>
      </c>
      <c r="E101" s="277">
        <v>400000</v>
      </c>
      <c r="F101" s="277">
        <v>0</v>
      </c>
      <c r="G101" s="225">
        <v>0</v>
      </c>
      <c r="H101" s="225">
        <v>400000</v>
      </c>
      <c r="I101" s="325">
        <v>0</v>
      </c>
      <c r="J101" s="330">
        <v>493926</v>
      </c>
      <c r="K101" s="278">
        <v>493926</v>
      </c>
      <c r="L101" s="278">
        <v>0</v>
      </c>
      <c r="M101" s="226">
        <v>0</v>
      </c>
      <c r="N101" s="226">
        <v>493926</v>
      </c>
      <c r="O101" s="331">
        <v>0</v>
      </c>
      <c r="P101" s="294"/>
      <c r="Q101" s="295"/>
    </row>
    <row r="102" spans="1:17" s="13" customFormat="1" ht="12.75" customHeight="1" x14ac:dyDescent="0.25">
      <c r="A102" s="351" t="s">
        <v>192</v>
      </c>
      <c r="B102" s="288"/>
      <c r="C102" s="343" t="s">
        <v>193</v>
      </c>
      <c r="D102" s="346">
        <v>529000</v>
      </c>
      <c r="E102" s="277">
        <v>529000</v>
      </c>
      <c r="F102" s="277">
        <v>0</v>
      </c>
      <c r="G102" s="225">
        <v>529000</v>
      </c>
      <c r="H102" s="225">
        <v>0</v>
      </c>
      <c r="I102" s="325">
        <v>0</v>
      </c>
      <c r="J102" s="330">
        <v>529510.18999999994</v>
      </c>
      <c r="K102" s="278">
        <v>529510.18999999994</v>
      </c>
      <c r="L102" s="278">
        <v>0</v>
      </c>
      <c r="M102" s="226">
        <v>529510.18999999994</v>
      </c>
      <c r="N102" s="226">
        <v>0</v>
      </c>
      <c r="O102" s="331">
        <v>0</v>
      </c>
      <c r="P102" s="294"/>
      <c r="Q102" s="295"/>
    </row>
    <row r="103" spans="1:17" s="13" customFormat="1" ht="12.75" customHeight="1" x14ac:dyDescent="0.25">
      <c r="A103" s="351" t="s">
        <v>194</v>
      </c>
      <c r="B103" s="288"/>
      <c r="C103" s="343" t="s">
        <v>195</v>
      </c>
      <c r="D103" s="346">
        <v>529000</v>
      </c>
      <c r="E103" s="277">
        <v>529000</v>
      </c>
      <c r="F103" s="277">
        <v>0</v>
      </c>
      <c r="G103" s="225">
        <v>529000</v>
      </c>
      <c r="H103" s="225">
        <v>0</v>
      </c>
      <c r="I103" s="325">
        <v>0</v>
      </c>
      <c r="J103" s="330">
        <v>529510.18999999994</v>
      </c>
      <c r="K103" s="278">
        <v>529510.18999999994</v>
      </c>
      <c r="L103" s="278">
        <v>0</v>
      </c>
      <c r="M103" s="226">
        <v>529510.18999999994</v>
      </c>
      <c r="N103" s="226">
        <v>0</v>
      </c>
      <c r="O103" s="331">
        <v>0</v>
      </c>
      <c r="P103" s="294"/>
      <c r="Q103" s="295"/>
    </row>
    <row r="104" spans="1:17" s="13" customFormat="1" ht="12.75" customHeight="1" x14ac:dyDescent="0.25">
      <c r="A104" s="351" t="s">
        <v>196</v>
      </c>
      <c r="B104" s="288"/>
      <c r="C104" s="343" t="s">
        <v>197</v>
      </c>
      <c r="D104" s="346">
        <v>392500</v>
      </c>
      <c r="E104" s="277">
        <v>392500</v>
      </c>
      <c r="F104" s="277">
        <v>0</v>
      </c>
      <c r="G104" s="225">
        <v>392500</v>
      </c>
      <c r="H104" s="225">
        <v>0</v>
      </c>
      <c r="I104" s="325">
        <v>0</v>
      </c>
      <c r="J104" s="330">
        <v>392609.1</v>
      </c>
      <c r="K104" s="278">
        <v>392609.1</v>
      </c>
      <c r="L104" s="278">
        <v>0</v>
      </c>
      <c r="M104" s="226">
        <v>392609.1</v>
      </c>
      <c r="N104" s="226">
        <v>0</v>
      </c>
      <c r="O104" s="331">
        <v>0</v>
      </c>
      <c r="P104" s="294"/>
      <c r="Q104" s="295"/>
    </row>
    <row r="105" spans="1:17" s="13" customFormat="1" ht="12.75" customHeight="1" x14ac:dyDescent="0.25">
      <c r="A105" s="351" t="s">
        <v>198</v>
      </c>
      <c r="B105" s="288"/>
      <c r="C105" s="343" t="s">
        <v>199</v>
      </c>
      <c r="D105" s="346">
        <v>91900</v>
      </c>
      <c r="E105" s="277">
        <v>91900</v>
      </c>
      <c r="F105" s="277">
        <v>0</v>
      </c>
      <c r="G105" s="225">
        <v>91900</v>
      </c>
      <c r="H105" s="225">
        <v>0</v>
      </c>
      <c r="I105" s="325">
        <v>0</v>
      </c>
      <c r="J105" s="330">
        <v>91925.15</v>
      </c>
      <c r="K105" s="278">
        <v>91925.15</v>
      </c>
      <c r="L105" s="278">
        <v>0</v>
      </c>
      <c r="M105" s="226">
        <v>91925.15</v>
      </c>
      <c r="N105" s="226">
        <v>0</v>
      </c>
      <c r="O105" s="331">
        <v>0</v>
      </c>
      <c r="P105" s="294"/>
      <c r="Q105" s="295"/>
    </row>
    <row r="106" spans="1:17" s="13" customFormat="1" ht="12.75" customHeight="1" x14ac:dyDescent="0.25">
      <c r="A106" s="351" t="s">
        <v>200</v>
      </c>
      <c r="B106" s="288"/>
      <c r="C106" s="343" t="s">
        <v>201</v>
      </c>
      <c r="D106" s="346">
        <v>44600</v>
      </c>
      <c r="E106" s="277">
        <v>44600</v>
      </c>
      <c r="F106" s="277">
        <v>0</v>
      </c>
      <c r="G106" s="225">
        <v>44600</v>
      </c>
      <c r="H106" s="225">
        <v>0</v>
      </c>
      <c r="I106" s="325">
        <v>0</v>
      </c>
      <c r="J106" s="330">
        <v>44975.94</v>
      </c>
      <c r="K106" s="278">
        <v>44975.94</v>
      </c>
      <c r="L106" s="278">
        <v>0</v>
      </c>
      <c r="M106" s="226">
        <v>44975.94</v>
      </c>
      <c r="N106" s="226">
        <v>0</v>
      </c>
      <c r="O106" s="331">
        <v>0</v>
      </c>
      <c r="P106" s="294"/>
      <c r="Q106" s="295"/>
    </row>
    <row r="107" spans="1:17" s="13" customFormat="1" ht="12.75" customHeight="1" x14ac:dyDescent="0.25">
      <c r="A107" s="351" t="s">
        <v>202</v>
      </c>
      <c r="B107" s="288"/>
      <c r="C107" s="343" t="s">
        <v>203</v>
      </c>
      <c r="D107" s="346">
        <v>44600</v>
      </c>
      <c r="E107" s="277">
        <v>44600</v>
      </c>
      <c r="F107" s="277">
        <v>0</v>
      </c>
      <c r="G107" s="225">
        <v>44600</v>
      </c>
      <c r="H107" s="225">
        <v>0</v>
      </c>
      <c r="I107" s="325">
        <v>0</v>
      </c>
      <c r="J107" s="330">
        <v>44975.94</v>
      </c>
      <c r="K107" s="278">
        <v>44975.94</v>
      </c>
      <c r="L107" s="278">
        <v>0</v>
      </c>
      <c r="M107" s="226">
        <v>44975.94</v>
      </c>
      <c r="N107" s="226">
        <v>0</v>
      </c>
      <c r="O107" s="331">
        <v>0</v>
      </c>
      <c r="P107" s="294"/>
      <c r="Q107" s="295"/>
    </row>
    <row r="108" spans="1:17" s="13" customFormat="1" ht="12.75" customHeight="1" x14ac:dyDescent="0.25">
      <c r="A108" s="351" t="s">
        <v>204</v>
      </c>
      <c r="B108" s="288"/>
      <c r="C108" s="343" t="s">
        <v>205</v>
      </c>
      <c r="D108" s="346">
        <v>15840054.4</v>
      </c>
      <c r="E108" s="277">
        <v>15840054.4</v>
      </c>
      <c r="F108" s="277">
        <v>0</v>
      </c>
      <c r="G108" s="225">
        <v>1833800</v>
      </c>
      <c r="H108" s="225">
        <v>11974629.92</v>
      </c>
      <c r="I108" s="325">
        <v>2031624.48</v>
      </c>
      <c r="J108" s="330">
        <v>16596604.890000001</v>
      </c>
      <c r="K108" s="278">
        <v>16596604.890000001</v>
      </c>
      <c r="L108" s="278">
        <v>0</v>
      </c>
      <c r="M108" s="226">
        <v>2264467.06</v>
      </c>
      <c r="N108" s="226">
        <v>12135349.59</v>
      </c>
      <c r="O108" s="331">
        <v>2196788.2400000002</v>
      </c>
      <c r="P108" s="294"/>
      <c r="Q108" s="295"/>
    </row>
    <row r="109" spans="1:17" s="13" customFormat="1" ht="12.75" customHeight="1" x14ac:dyDescent="0.25">
      <c r="A109" s="351" t="s">
        <v>206</v>
      </c>
      <c r="B109" s="288"/>
      <c r="C109" s="343" t="s">
        <v>207</v>
      </c>
      <c r="D109" s="346">
        <v>757431</v>
      </c>
      <c r="E109" s="277">
        <v>757431</v>
      </c>
      <c r="F109" s="277">
        <v>0</v>
      </c>
      <c r="G109" s="225">
        <v>218800</v>
      </c>
      <c r="H109" s="225">
        <v>450331</v>
      </c>
      <c r="I109" s="325">
        <v>88300</v>
      </c>
      <c r="J109" s="330">
        <v>810467.69</v>
      </c>
      <c r="K109" s="278">
        <v>810467.69</v>
      </c>
      <c r="L109" s="278">
        <v>0</v>
      </c>
      <c r="M109" s="226">
        <v>155727</v>
      </c>
      <c r="N109" s="226">
        <v>554400</v>
      </c>
      <c r="O109" s="331">
        <v>100340.69</v>
      </c>
      <c r="P109" s="294"/>
      <c r="Q109" s="295"/>
    </row>
    <row r="110" spans="1:17" s="13" customFormat="1" ht="12.75" customHeight="1" x14ac:dyDescent="0.25">
      <c r="A110" s="351" t="s">
        <v>208</v>
      </c>
      <c r="B110" s="288"/>
      <c r="C110" s="343" t="s">
        <v>209</v>
      </c>
      <c r="D110" s="346">
        <v>757431</v>
      </c>
      <c r="E110" s="277">
        <v>757431</v>
      </c>
      <c r="F110" s="277">
        <v>0</v>
      </c>
      <c r="G110" s="225">
        <v>218800</v>
      </c>
      <c r="H110" s="225">
        <v>450331</v>
      </c>
      <c r="I110" s="325">
        <v>88300</v>
      </c>
      <c r="J110" s="330">
        <v>810467.69</v>
      </c>
      <c r="K110" s="278">
        <v>810467.69</v>
      </c>
      <c r="L110" s="278">
        <v>0</v>
      </c>
      <c r="M110" s="226">
        <v>155727</v>
      </c>
      <c r="N110" s="226">
        <v>554400</v>
      </c>
      <c r="O110" s="331">
        <v>100340.69</v>
      </c>
      <c r="P110" s="294"/>
      <c r="Q110" s="295"/>
    </row>
    <row r="111" spans="1:17" s="13" customFormat="1" ht="12.75" customHeight="1" x14ac:dyDescent="0.25">
      <c r="A111" s="351" t="s">
        <v>210</v>
      </c>
      <c r="B111" s="288"/>
      <c r="C111" s="343" t="s">
        <v>211</v>
      </c>
      <c r="D111" s="346">
        <v>218800</v>
      </c>
      <c r="E111" s="277">
        <v>218800</v>
      </c>
      <c r="F111" s="277">
        <v>0</v>
      </c>
      <c r="G111" s="225">
        <v>218800</v>
      </c>
      <c r="H111" s="225">
        <v>0</v>
      </c>
      <c r="I111" s="325">
        <v>0</v>
      </c>
      <c r="J111" s="330">
        <v>155727</v>
      </c>
      <c r="K111" s="278">
        <v>155727</v>
      </c>
      <c r="L111" s="278">
        <v>0</v>
      </c>
      <c r="M111" s="226">
        <v>155727</v>
      </c>
      <c r="N111" s="226">
        <v>0</v>
      </c>
      <c r="O111" s="331">
        <v>0</v>
      </c>
      <c r="P111" s="294"/>
      <c r="Q111" s="295"/>
    </row>
    <row r="112" spans="1:17" s="13" customFormat="1" ht="12.75" customHeight="1" x14ac:dyDescent="0.25">
      <c r="A112" s="351" t="s">
        <v>212</v>
      </c>
      <c r="B112" s="288"/>
      <c r="C112" s="343" t="s">
        <v>213</v>
      </c>
      <c r="D112" s="346">
        <v>88300</v>
      </c>
      <c r="E112" s="277">
        <v>88300</v>
      </c>
      <c r="F112" s="277">
        <v>0</v>
      </c>
      <c r="G112" s="225">
        <v>0</v>
      </c>
      <c r="H112" s="225">
        <v>0</v>
      </c>
      <c r="I112" s="325">
        <v>88300</v>
      </c>
      <c r="J112" s="330">
        <v>100340.69</v>
      </c>
      <c r="K112" s="278">
        <v>100340.69</v>
      </c>
      <c r="L112" s="278">
        <v>0</v>
      </c>
      <c r="M112" s="226">
        <v>0</v>
      </c>
      <c r="N112" s="226">
        <v>0</v>
      </c>
      <c r="O112" s="331">
        <v>100340.69</v>
      </c>
      <c r="P112" s="294"/>
      <c r="Q112" s="295"/>
    </row>
    <row r="113" spans="1:17" s="13" customFormat="1" ht="12.75" customHeight="1" x14ac:dyDescent="0.25">
      <c r="A113" s="351" t="s">
        <v>214</v>
      </c>
      <c r="B113" s="288"/>
      <c r="C113" s="343" t="s">
        <v>215</v>
      </c>
      <c r="D113" s="346">
        <v>450331</v>
      </c>
      <c r="E113" s="277">
        <v>450331</v>
      </c>
      <c r="F113" s="277">
        <v>0</v>
      </c>
      <c r="G113" s="225">
        <v>0</v>
      </c>
      <c r="H113" s="225">
        <v>450331</v>
      </c>
      <c r="I113" s="325">
        <v>0</v>
      </c>
      <c r="J113" s="330">
        <v>554400</v>
      </c>
      <c r="K113" s="278">
        <v>554400</v>
      </c>
      <c r="L113" s="278">
        <v>0</v>
      </c>
      <c r="M113" s="226">
        <v>0</v>
      </c>
      <c r="N113" s="226">
        <v>554400</v>
      </c>
      <c r="O113" s="331">
        <v>0</v>
      </c>
      <c r="P113" s="294"/>
      <c r="Q113" s="295"/>
    </row>
    <row r="114" spans="1:17" s="13" customFormat="1" ht="12.75" customHeight="1" x14ac:dyDescent="0.25">
      <c r="A114" s="351" t="s">
        <v>456</v>
      </c>
      <c r="B114" s="288"/>
      <c r="C114" s="343" t="s">
        <v>457</v>
      </c>
      <c r="D114" s="346">
        <v>15082623.4</v>
      </c>
      <c r="E114" s="277">
        <v>15082623.4</v>
      </c>
      <c r="F114" s="277">
        <v>0</v>
      </c>
      <c r="G114" s="225">
        <v>1615000</v>
      </c>
      <c r="H114" s="225">
        <v>11524298.92</v>
      </c>
      <c r="I114" s="325">
        <v>1943324.48</v>
      </c>
      <c r="J114" s="330">
        <v>15786137.199999999</v>
      </c>
      <c r="K114" s="278">
        <v>15786137.199999999</v>
      </c>
      <c r="L114" s="278">
        <v>0</v>
      </c>
      <c r="M114" s="226">
        <v>2108740.06</v>
      </c>
      <c r="N114" s="226">
        <v>11580949.59</v>
      </c>
      <c r="O114" s="331">
        <v>2096447.55</v>
      </c>
      <c r="P114" s="294"/>
      <c r="Q114" s="295"/>
    </row>
    <row r="115" spans="1:17" s="13" customFormat="1" ht="12.75" customHeight="1" x14ac:dyDescent="0.25">
      <c r="A115" s="351" t="s">
        <v>458</v>
      </c>
      <c r="B115" s="288"/>
      <c r="C115" s="343" t="s">
        <v>459</v>
      </c>
      <c r="D115" s="346">
        <v>15082623.4</v>
      </c>
      <c r="E115" s="277">
        <v>15082623.4</v>
      </c>
      <c r="F115" s="277">
        <v>0</v>
      </c>
      <c r="G115" s="225">
        <v>1615000</v>
      </c>
      <c r="H115" s="225">
        <v>11524298.92</v>
      </c>
      <c r="I115" s="325">
        <v>1943324.48</v>
      </c>
      <c r="J115" s="330">
        <v>15786137.199999999</v>
      </c>
      <c r="K115" s="278">
        <v>15786137.199999999</v>
      </c>
      <c r="L115" s="278">
        <v>0</v>
      </c>
      <c r="M115" s="226">
        <v>2108740.06</v>
      </c>
      <c r="N115" s="226">
        <v>11580949.59</v>
      </c>
      <c r="O115" s="331">
        <v>2096447.55</v>
      </c>
      <c r="P115" s="294"/>
      <c r="Q115" s="295"/>
    </row>
    <row r="116" spans="1:17" s="13" customFormat="1" ht="12.75" customHeight="1" x14ac:dyDescent="0.25">
      <c r="A116" s="351" t="s">
        <v>460</v>
      </c>
      <c r="B116" s="288"/>
      <c r="C116" s="343" t="s">
        <v>461</v>
      </c>
      <c r="D116" s="346">
        <v>1615000</v>
      </c>
      <c r="E116" s="277">
        <v>1615000</v>
      </c>
      <c r="F116" s="277">
        <v>0</v>
      </c>
      <c r="G116" s="225">
        <v>1615000</v>
      </c>
      <c r="H116" s="225">
        <v>0</v>
      </c>
      <c r="I116" s="325">
        <v>0</v>
      </c>
      <c r="J116" s="330">
        <v>2108740.06</v>
      </c>
      <c r="K116" s="278">
        <v>2108740.06</v>
      </c>
      <c r="L116" s="278">
        <v>0</v>
      </c>
      <c r="M116" s="226">
        <v>2108740.06</v>
      </c>
      <c r="N116" s="226">
        <v>0</v>
      </c>
      <c r="O116" s="331">
        <v>0</v>
      </c>
      <c r="P116" s="294"/>
      <c r="Q116" s="295"/>
    </row>
    <row r="117" spans="1:17" s="13" customFormat="1" ht="12.75" customHeight="1" x14ac:dyDescent="0.25">
      <c r="A117" s="351" t="s">
        <v>462</v>
      </c>
      <c r="B117" s="288"/>
      <c r="C117" s="343" t="s">
        <v>463</v>
      </c>
      <c r="D117" s="346">
        <v>1943324.48</v>
      </c>
      <c r="E117" s="277">
        <v>1943324.48</v>
      </c>
      <c r="F117" s="277">
        <v>0</v>
      </c>
      <c r="G117" s="225">
        <v>0</v>
      </c>
      <c r="H117" s="225">
        <v>0</v>
      </c>
      <c r="I117" s="325">
        <v>1943324.48</v>
      </c>
      <c r="J117" s="330">
        <v>2096447.55</v>
      </c>
      <c r="K117" s="278">
        <v>2096447.55</v>
      </c>
      <c r="L117" s="278">
        <v>0</v>
      </c>
      <c r="M117" s="226">
        <v>0</v>
      </c>
      <c r="N117" s="226">
        <v>0</v>
      </c>
      <c r="O117" s="331">
        <v>2096447.55</v>
      </c>
      <c r="P117" s="294"/>
      <c r="Q117" s="295"/>
    </row>
    <row r="118" spans="1:17" s="13" customFormat="1" ht="12.75" customHeight="1" x14ac:dyDescent="0.25">
      <c r="A118" s="351" t="s">
        <v>464</v>
      </c>
      <c r="B118" s="288"/>
      <c r="C118" s="343" t="s">
        <v>465</v>
      </c>
      <c r="D118" s="346">
        <v>11524298.92</v>
      </c>
      <c r="E118" s="277">
        <v>11524298.92</v>
      </c>
      <c r="F118" s="277">
        <v>0</v>
      </c>
      <c r="G118" s="225">
        <v>0</v>
      </c>
      <c r="H118" s="225">
        <v>11524298.92</v>
      </c>
      <c r="I118" s="325">
        <v>0</v>
      </c>
      <c r="J118" s="330">
        <v>11580949.59</v>
      </c>
      <c r="K118" s="278">
        <v>11580949.59</v>
      </c>
      <c r="L118" s="278">
        <v>0</v>
      </c>
      <c r="M118" s="226">
        <v>0</v>
      </c>
      <c r="N118" s="226">
        <v>11580949.59</v>
      </c>
      <c r="O118" s="331">
        <v>0</v>
      </c>
      <c r="P118" s="294"/>
      <c r="Q118" s="295"/>
    </row>
    <row r="119" spans="1:17" s="13" customFormat="1" ht="12.75" customHeight="1" x14ac:dyDescent="0.25">
      <c r="A119" s="351" t="s">
        <v>216</v>
      </c>
      <c r="B119" s="288"/>
      <c r="C119" s="343" t="s">
        <v>217</v>
      </c>
      <c r="D119" s="346">
        <v>55286016.149999999</v>
      </c>
      <c r="E119" s="277">
        <v>55286016.149999999</v>
      </c>
      <c r="F119" s="277">
        <v>0</v>
      </c>
      <c r="G119" s="225">
        <v>42338800</v>
      </c>
      <c r="H119" s="225">
        <v>11762474</v>
      </c>
      <c r="I119" s="325">
        <v>1184742.1499999999</v>
      </c>
      <c r="J119" s="330">
        <v>61006124.030000001</v>
      </c>
      <c r="K119" s="278">
        <v>61006124.030000001</v>
      </c>
      <c r="L119" s="278">
        <v>0</v>
      </c>
      <c r="M119" s="226">
        <v>47983515.710000001</v>
      </c>
      <c r="N119" s="226">
        <v>11836140.43</v>
      </c>
      <c r="O119" s="331">
        <v>1186467.8899999999</v>
      </c>
      <c r="P119" s="294"/>
      <c r="Q119" s="295"/>
    </row>
    <row r="120" spans="1:17" s="13" customFormat="1" ht="12.75" customHeight="1" x14ac:dyDescent="0.25">
      <c r="A120" s="351" t="s">
        <v>218</v>
      </c>
      <c r="B120" s="288"/>
      <c r="C120" s="343" t="s">
        <v>219</v>
      </c>
      <c r="D120" s="346">
        <v>525115.15</v>
      </c>
      <c r="E120" s="277">
        <v>525115.15</v>
      </c>
      <c r="F120" s="277">
        <v>0</v>
      </c>
      <c r="G120" s="225">
        <v>48000</v>
      </c>
      <c r="H120" s="225">
        <v>53974</v>
      </c>
      <c r="I120" s="325">
        <v>423141.15</v>
      </c>
      <c r="J120" s="330">
        <v>545057.99</v>
      </c>
      <c r="K120" s="278">
        <v>545057.99</v>
      </c>
      <c r="L120" s="278">
        <v>0</v>
      </c>
      <c r="M120" s="226">
        <v>66225</v>
      </c>
      <c r="N120" s="226">
        <v>53975</v>
      </c>
      <c r="O120" s="331">
        <v>424857.99</v>
      </c>
      <c r="P120" s="294"/>
      <c r="Q120" s="295"/>
    </row>
    <row r="121" spans="1:17" s="13" customFormat="1" ht="12.75" customHeight="1" x14ac:dyDescent="0.25">
      <c r="A121" s="351" t="s">
        <v>1169</v>
      </c>
      <c r="B121" s="288"/>
      <c r="C121" s="343" t="s">
        <v>1170</v>
      </c>
      <c r="D121" s="346">
        <v>48000</v>
      </c>
      <c r="E121" s="277">
        <v>48000</v>
      </c>
      <c r="F121" s="277">
        <v>0</v>
      </c>
      <c r="G121" s="225">
        <v>48000</v>
      </c>
      <c r="H121" s="225">
        <v>0</v>
      </c>
      <c r="I121" s="325">
        <v>0</v>
      </c>
      <c r="J121" s="330">
        <v>48113</v>
      </c>
      <c r="K121" s="278">
        <v>48113</v>
      </c>
      <c r="L121" s="278">
        <v>0</v>
      </c>
      <c r="M121" s="226">
        <v>48113</v>
      </c>
      <c r="N121" s="226">
        <v>0</v>
      </c>
      <c r="O121" s="331">
        <v>0</v>
      </c>
      <c r="P121" s="294"/>
      <c r="Q121" s="295"/>
    </row>
    <row r="122" spans="1:17" s="13" customFormat="1" ht="12.75" customHeight="1" x14ac:dyDescent="0.25">
      <c r="A122" s="351" t="s">
        <v>1171</v>
      </c>
      <c r="B122" s="288"/>
      <c r="C122" s="343" t="s">
        <v>1172</v>
      </c>
      <c r="D122" s="346">
        <v>48000</v>
      </c>
      <c r="E122" s="277">
        <v>48000</v>
      </c>
      <c r="F122" s="277">
        <v>0</v>
      </c>
      <c r="G122" s="225">
        <v>48000</v>
      </c>
      <c r="H122" s="225">
        <v>0</v>
      </c>
      <c r="I122" s="325">
        <v>0</v>
      </c>
      <c r="J122" s="330">
        <v>48113</v>
      </c>
      <c r="K122" s="278">
        <v>48113</v>
      </c>
      <c r="L122" s="278">
        <v>0</v>
      </c>
      <c r="M122" s="226">
        <v>48113</v>
      </c>
      <c r="N122" s="226">
        <v>0</v>
      </c>
      <c r="O122" s="331">
        <v>0</v>
      </c>
      <c r="P122" s="294"/>
      <c r="Q122" s="295"/>
    </row>
    <row r="123" spans="1:17" s="13" customFormat="1" ht="12.75" customHeight="1" x14ac:dyDescent="0.25">
      <c r="A123" s="351" t="s">
        <v>1173</v>
      </c>
      <c r="B123" s="288"/>
      <c r="C123" s="343" t="s">
        <v>1174</v>
      </c>
      <c r="D123" s="346">
        <v>0</v>
      </c>
      <c r="E123" s="277">
        <v>0</v>
      </c>
      <c r="F123" s="277">
        <v>0</v>
      </c>
      <c r="G123" s="225">
        <v>0</v>
      </c>
      <c r="H123" s="225">
        <v>0</v>
      </c>
      <c r="I123" s="325">
        <v>0</v>
      </c>
      <c r="J123" s="330">
        <v>18112</v>
      </c>
      <c r="K123" s="278">
        <v>18112</v>
      </c>
      <c r="L123" s="278">
        <v>0</v>
      </c>
      <c r="M123" s="226">
        <v>18112</v>
      </c>
      <c r="N123" s="226">
        <v>0</v>
      </c>
      <c r="O123" s="331">
        <v>0</v>
      </c>
      <c r="P123" s="294"/>
      <c r="Q123" s="295"/>
    </row>
    <row r="124" spans="1:17" s="13" customFormat="1" ht="12.75" customHeight="1" x14ac:dyDescent="0.25">
      <c r="A124" s="351" t="s">
        <v>1175</v>
      </c>
      <c r="B124" s="288"/>
      <c r="C124" s="343" t="s">
        <v>1176</v>
      </c>
      <c r="D124" s="346">
        <v>0</v>
      </c>
      <c r="E124" s="277">
        <v>0</v>
      </c>
      <c r="F124" s="277">
        <v>0</v>
      </c>
      <c r="G124" s="225">
        <v>0</v>
      </c>
      <c r="H124" s="225">
        <v>0</v>
      </c>
      <c r="I124" s="325">
        <v>0</v>
      </c>
      <c r="J124" s="330">
        <v>16512</v>
      </c>
      <c r="K124" s="278">
        <v>16512</v>
      </c>
      <c r="L124" s="278">
        <v>0</v>
      </c>
      <c r="M124" s="226">
        <v>16512</v>
      </c>
      <c r="N124" s="226">
        <v>0</v>
      </c>
      <c r="O124" s="331">
        <v>0</v>
      </c>
      <c r="P124" s="294"/>
      <c r="Q124" s="295"/>
    </row>
    <row r="125" spans="1:17" s="13" customFormat="1" ht="12.75" customHeight="1" x14ac:dyDescent="0.25">
      <c r="A125" s="351" t="s">
        <v>1177</v>
      </c>
      <c r="B125" s="288"/>
      <c r="C125" s="343" t="s">
        <v>1178</v>
      </c>
      <c r="D125" s="346">
        <v>0</v>
      </c>
      <c r="E125" s="277">
        <v>0</v>
      </c>
      <c r="F125" s="277">
        <v>0</v>
      </c>
      <c r="G125" s="225">
        <v>0</v>
      </c>
      <c r="H125" s="225">
        <v>0</v>
      </c>
      <c r="I125" s="325">
        <v>0</v>
      </c>
      <c r="J125" s="330">
        <v>1600</v>
      </c>
      <c r="K125" s="278">
        <v>1600</v>
      </c>
      <c r="L125" s="278">
        <v>0</v>
      </c>
      <c r="M125" s="226">
        <v>1600</v>
      </c>
      <c r="N125" s="226">
        <v>0</v>
      </c>
      <c r="O125" s="331">
        <v>0</v>
      </c>
      <c r="P125" s="294"/>
      <c r="Q125" s="295"/>
    </row>
    <row r="126" spans="1:17" s="13" customFormat="1" ht="12.75" customHeight="1" x14ac:dyDescent="0.25">
      <c r="A126" s="351" t="s">
        <v>1296</v>
      </c>
      <c r="B126" s="288"/>
      <c r="C126" s="343" t="s">
        <v>1297</v>
      </c>
      <c r="D126" s="346">
        <v>367510</v>
      </c>
      <c r="E126" s="277">
        <v>367510</v>
      </c>
      <c r="F126" s="277">
        <v>0</v>
      </c>
      <c r="G126" s="225">
        <v>0</v>
      </c>
      <c r="H126" s="225">
        <v>0</v>
      </c>
      <c r="I126" s="325">
        <v>367510</v>
      </c>
      <c r="J126" s="330">
        <v>367510</v>
      </c>
      <c r="K126" s="278">
        <v>367510</v>
      </c>
      <c r="L126" s="278">
        <v>0</v>
      </c>
      <c r="M126" s="226">
        <v>0</v>
      </c>
      <c r="N126" s="226">
        <v>0</v>
      </c>
      <c r="O126" s="331">
        <v>367510</v>
      </c>
      <c r="P126" s="294"/>
      <c r="Q126" s="295"/>
    </row>
    <row r="127" spans="1:17" s="13" customFormat="1" ht="12.75" customHeight="1" x14ac:dyDescent="0.25">
      <c r="A127" s="351" t="s">
        <v>1298</v>
      </c>
      <c r="B127" s="288"/>
      <c r="C127" s="343" t="s">
        <v>1299</v>
      </c>
      <c r="D127" s="346">
        <v>367510</v>
      </c>
      <c r="E127" s="277">
        <v>367510</v>
      </c>
      <c r="F127" s="277">
        <v>0</v>
      </c>
      <c r="G127" s="225">
        <v>0</v>
      </c>
      <c r="H127" s="225">
        <v>0</v>
      </c>
      <c r="I127" s="325">
        <v>367510</v>
      </c>
      <c r="J127" s="330">
        <v>367510</v>
      </c>
      <c r="K127" s="278">
        <v>367510</v>
      </c>
      <c r="L127" s="278">
        <v>0</v>
      </c>
      <c r="M127" s="226">
        <v>0</v>
      </c>
      <c r="N127" s="226">
        <v>0</v>
      </c>
      <c r="O127" s="331">
        <v>367510</v>
      </c>
      <c r="P127" s="294"/>
      <c r="Q127" s="295"/>
    </row>
    <row r="128" spans="1:17" s="13" customFormat="1" ht="12.75" customHeight="1" x14ac:dyDescent="0.25">
      <c r="A128" s="351" t="s">
        <v>1179</v>
      </c>
      <c r="B128" s="288"/>
      <c r="C128" s="343" t="s">
        <v>1180</v>
      </c>
      <c r="D128" s="346">
        <v>55631.15</v>
      </c>
      <c r="E128" s="277">
        <v>55631.15</v>
      </c>
      <c r="F128" s="277">
        <v>0</v>
      </c>
      <c r="G128" s="225">
        <v>0</v>
      </c>
      <c r="H128" s="225">
        <v>0</v>
      </c>
      <c r="I128" s="325">
        <v>55631.15</v>
      </c>
      <c r="J128" s="330">
        <v>57347.99</v>
      </c>
      <c r="K128" s="278">
        <v>57347.99</v>
      </c>
      <c r="L128" s="278">
        <v>0</v>
      </c>
      <c r="M128" s="226">
        <v>0</v>
      </c>
      <c r="N128" s="226">
        <v>0</v>
      </c>
      <c r="O128" s="331">
        <v>57347.99</v>
      </c>
      <c r="P128" s="294"/>
      <c r="Q128" s="295"/>
    </row>
    <row r="129" spans="1:17" s="13" customFormat="1" ht="12.75" customHeight="1" x14ac:dyDescent="0.25">
      <c r="A129" s="351" t="s">
        <v>1181</v>
      </c>
      <c r="B129" s="288"/>
      <c r="C129" s="343" t="s">
        <v>1182</v>
      </c>
      <c r="D129" s="346">
        <v>32031.15</v>
      </c>
      <c r="E129" s="277">
        <v>32031.15</v>
      </c>
      <c r="F129" s="277">
        <v>0</v>
      </c>
      <c r="G129" s="225">
        <v>0</v>
      </c>
      <c r="H129" s="225">
        <v>0</v>
      </c>
      <c r="I129" s="325">
        <v>32031.15</v>
      </c>
      <c r="J129" s="330">
        <v>32097.89</v>
      </c>
      <c r="K129" s="278">
        <v>32097.89</v>
      </c>
      <c r="L129" s="278">
        <v>0</v>
      </c>
      <c r="M129" s="226">
        <v>0</v>
      </c>
      <c r="N129" s="226">
        <v>0</v>
      </c>
      <c r="O129" s="331">
        <v>32097.89</v>
      </c>
      <c r="P129" s="294"/>
      <c r="Q129" s="295"/>
    </row>
    <row r="130" spans="1:17" s="13" customFormat="1" ht="12.75" customHeight="1" x14ac:dyDescent="0.25">
      <c r="A130" s="351" t="s">
        <v>1183</v>
      </c>
      <c r="B130" s="288"/>
      <c r="C130" s="343" t="s">
        <v>1184</v>
      </c>
      <c r="D130" s="346">
        <v>23600</v>
      </c>
      <c r="E130" s="277">
        <v>23600</v>
      </c>
      <c r="F130" s="277">
        <v>0</v>
      </c>
      <c r="G130" s="225">
        <v>0</v>
      </c>
      <c r="H130" s="225">
        <v>0</v>
      </c>
      <c r="I130" s="325">
        <v>23600</v>
      </c>
      <c r="J130" s="330">
        <v>25250.1</v>
      </c>
      <c r="K130" s="278">
        <v>25250.1</v>
      </c>
      <c r="L130" s="278">
        <v>0</v>
      </c>
      <c r="M130" s="226">
        <v>0</v>
      </c>
      <c r="N130" s="226">
        <v>0</v>
      </c>
      <c r="O130" s="331">
        <v>25250.1</v>
      </c>
      <c r="P130" s="294"/>
      <c r="Q130" s="295"/>
    </row>
    <row r="131" spans="1:17" s="13" customFormat="1" ht="12.75" customHeight="1" x14ac:dyDescent="0.25">
      <c r="A131" s="351" t="s">
        <v>220</v>
      </c>
      <c r="B131" s="288"/>
      <c r="C131" s="343" t="s">
        <v>221</v>
      </c>
      <c r="D131" s="346">
        <v>0</v>
      </c>
      <c r="E131" s="277">
        <v>0</v>
      </c>
      <c r="F131" s="277">
        <v>0</v>
      </c>
      <c r="G131" s="225">
        <v>0</v>
      </c>
      <c r="H131" s="225">
        <v>0</v>
      </c>
      <c r="I131" s="325">
        <v>0</v>
      </c>
      <c r="J131" s="330">
        <v>1</v>
      </c>
      <c r="K131" s="278">
        <v>1</v>
      </c>
      <c r="L131" s="278">
        <v>0</v>
      </c>
      <c r="M131" s="226">
        <v>0</v>
      </c>
      <c r="N131" s="226">
        <v>1</v>
      </c>
      <c r="O131" s="331">
        <v>0</v>
      </c>
      <c r="P131" s="294"/>
      <c r="Q131" s="295"/>
    </row>
    <row r="132" spans="1:17" s="13" customFormat="1" ht="12.75" customHeight="1" x14ac:dyDescent="0.25">
      <c r="A132" s="351" t="s">
        <v>222</v>
      </c>
      <c r="B132" s="288"/>
      <c r="C132" s="343" t="s">
        <v>223</v>
      </c>
      <c r="D132" s="346">
        <v>0</v>
      </c>
      <c r="E132" s="277">
        <v>0</v>
      </c>
      <c r="F132" s="277">
        <v>0</v>
      </c>
      <c r="G132" s="225">
        <v>0</v>
      </c>
      <c r="H132" s="225">
        <v>0</v>
      </c>
      <c r="I132" s="325">
        <v>0</v>
      </c>
      <c r="J132" s="330">
        <v>1</v>
      </c>
      <c r="K132" s="278">
        <v>1</v>
      </c>
      <c r="L132" s="278">
        <v>0</v>
      </c>
      <c r="M132" s="226">
        <v>0</v>
      </c>
      <c r="N132" s="226">
        <v>1</v>
      </c>
      <c r="O132" s="331">
        <v>0</v>
      </c>
      <c r="P132" s="294"/>
      <c r="Q132" s="295"/>
    </row>
    <row r="133" spans="1:17" s="13" customFormat="1" ht="12.75" customHeight="1" x14ac:dyDescent="0.25">
      <c r="A133" s="351" t="s">
        <v>1185</v>
      </c>
      <c r="B133" s="288"/>
      <c r="C133" s="343" t="s">
        <v>1186</v>
      </c>
      <c r="D133" s="346">
        <v>53974</v>
      </c>
      <c r="E133" s="277">
        <v>53974</v>
      </c>
      <c r="F133" s="277">
        <v>0</v>
      </c>
      <c r="G133" s="225">
        <v>0</v>
      </c>
      <c r="H133" s="225">
        <v>53974</v>
      </c>
      <c r="I133" s="325">
        <v>0</v>
      </c>
      <c r="J133" s="330">
        <v>53974</v>
      </c>
      <c r="K133" s="278">
        <v>53974</v>
      </c>
      <c r="L133" s="278">
        <v>0</v>
      </c>
      <c r="M133" s="226">
        <v>0</v>
      </c>
      <c r="N133" s="226">
        <v>53974</v>
      </c>
      <c r="O133" s="331">
        <v>0</v>
      </c>
      <c r="P133" s="294"/>
      <c r="Q133" s="295"/>
    </row>
    <row r="134" spans="1:17" s="13" customFormat="1" ht="12.75" customHeight="1" x14ac:dyDescent="0.25">
      <c r="A134" s="351" t="s">
        <v>1187</v>
      </c>
      <c r="B134" s="288"/>
      <c r="C134" s="343" t="s">
        <v>1188</v>
      </c>
      <c r="D134" s="346">
        <v>53974</v>
      </c>
      <c r="E134" s="277">
        <v>53974</v>
      </c>
      <c r="F134" s="277">
        <v>0</v>
      </c>
      <c r="G134" s="225">
        <v>0</v>
      </c>
      <c r="H134" s="225">
        <v>53974</v>
      </c>
      <c r="I134" s="325">
        <v>0</v>
      </c>
      <c r="J134" s="330">
        <v>53974</v>
      </c>
      <c r="K134" s="278">
        <v>53974</v>
      </c>
      <c r="L134" s="278">
        <v>0</v>
      </c>
      <c r="M134" s="226">
        <v>0</v>
      </c>
      <c r="N134" s="226">
        <v>53974</v>
      </c>
      <c r="O134" s="331">
        <v>0</v>
      </c>
      <c r="P134" s="294"/>
      <c r="Q134" s="295"/>
    </row>
    <row r="135" spans="1:17" s="13" customFormat="1" ht="12.75" customHeight="1" x14ac:dyDescent="0.25">
      <c r="A135" s="351" t="s">
        <v>224</v>
      </c>
      <c r="B135" s="288"/>
      <c r="C135" s="343" t="s">
        <v>225</v>
      </c>
      <c r="D135" s="346">
        <v>54760901</v>
      </c>
      <c r="E135" s="277">
        <v>54760901</v>
      </c>
      <c r="F135" s="277">
        <v>0</v>
      </c>
      <c r="G135" s="225">
        <v>42290800</v>
      </c>
      <c r="H135" s="225">
        <v>11708500</v>
      </c>
      <c r="I135" s="325">
        <v>761601</v>
      </c>
      <c r="J135" s="330">
        <v>61876925.909999996</v>
      </c>
      <c r="K135" s="278">
        <v>61876925.909999996</v>
      </c>
      <c r="L135" s="278">
        <v>0</v>
      </c>
      <c r="M135" s="226">
        <v>49333150.579999998</v>
      </c>
      <c r="N135" s="226">
        <v>11782165.43</v>
      </c>
      <c r="O135" s="331">
        <v>761609.9</v>
      </c>
      <c r="P135" s="294"/>
      <c r="Q135" s="295"/>
    </row>
    <row r="136" spans="1:17" s="13" customFormat="1" ht="12.75" customHeight="1" x14ac:dyDescent="0.25">
      <c r="A136" s="351" t="s">
        <v>226</v>
      </c>
      <c r="B136" s="288"/>
      <c r="C136" s="343" t="s">
        <v>227</v>
      </c>
      <c r="D136" s="346">
        <v>53419300</v>
      </c>
      <c r="E136" s="277">
        <v>53419300</v>
      </c>
      <c r="F136" s="277">
        <v>0</v>
      </c>
      <c r="G136" s="225">
        <v>41710800</v>
      </c>
      <c r="H136" s="225">
        <v>11708500</v>
      </c>
      <c r="I136" s="325">
        <v>0</v>
      </c>
      <c r="J136" s="330">
        <v>60345227.689999998</v>
      </c>
      <c r="K136" s="278">
        <v>60345227.689999998</v>
      </c>
      <c r="L136" s="278">
        <v>0</v>
      </c>
      <c r="M136" s="226">
        <v>48563062.259999998</v>
      </c>
      <c r="N136" s="226">
        <v>11782165.43</v>
      </c>
      <c r="O136" s="331">
        <v>0</v>
      </c>
      <c r="P136" s="294"/>
      <c r="Q136" s="295"/>
    </row>
    <row r="137" spans="1:17" s="13" customFormat="1" ht="12.75" customHeight="1" x14ac:dyDescent="0.25">
      <c r="A137" s="351" t="s">
        <v>228</v>
      </c>
      <c r="B137" s="288"/>
      <c r="C137" s="343" t="s">
        <v>229</v>
      </c>
      <c r="D137" s="346">
        <v>30680800</v>
      </c>
      <c r="E137" s="277">
        <v>30680800</v>
      </c>
      <c r="F137" s="277">
        <v>0</v>
      </c>
      <c r="G137" s="225">
        <v>30680800</v>
      </c>
      <c r="H137" s="225">
        <v>0</v>
      </c>
      <c r="I137" s="325">
        <v>0</v>
      </c>
      <c r="J137" s="330">
        <v>36780896.759999998</v>
      </c>
      <c r="K137" s="278">
        <v>36780896.759999998</v>
      </c>
      <c r="L137" s="278">
        <v>0</v>
      </c>
      <c r="M137" s="226">
        <v>36780896.759999998</v>
      </c>
      <c r="N137" s="226">
        <v>0</v>
      </c>
      <c r="O137" s="331">
        <v>0</v>
      </c>
      <c r="P137" s="294"/>
      <c r="Q137" s="295"/>
    </row>
    <row r="138" spans="1:17" s="13" customFormat="1" ht="12.75" customHeight="1" x14ac:dyDescent="0.25">
      <c r="A138" s="351" t="s">
        <v>230</v>
      </c>
      <c r="B138" s="288"/>
      <c r="C138" s="343" t="s">
        <v>231</v>
      </c>
      <c r="D138" s="346">
        <v>22738500</v>
      </c>
      <c r="E138" s="277">
        <v>22738500</v>
      </c>
      <c r="F138" s="277">
        <v>0</v>
      </c>
      <c r="G138" s="225">
        <v>11030000</v>
      </c>
      <c r="H138" s="225">
        <v>11708500</v>
      </c>
      <c r="I138" s="325">
        <v>0</v>
      </c>
      <c r="J138" s="330">
        <v>23564330.93</v>
      </c>
      <c r="K138" s="278">
        <v>23564330.93</v>
      </c>
      <c r="L138" s="278">
        <v>0</v>
      </c>
      <c r="M138" s="226">
        <v>11782165.5</v>
      </c>
      <c r="N138" s="226">
        <v>11782165.43</v>
      </c>
      <c r="O138" s="331">
        <v>0</v>
      </c>
      <c r="P138" s="294"/>
      <c r="Q138" s="295"/>
    </row>
    <row r="139" spans="1:17" s="13" customFormat="1" ht="12.75" customHeight="1" x14ac:dyDescent="0.25">
      <c r="A139" s="351" t="s">
        <v>1189</v>
      </c>
      <c r="B139" s="288"/>
      <c r="C139" s="343" t="s">
        <v>1190</v>
      </c>
      <c r="D139" s="346">
        <v>1341601</v>
      </c>
      <c r="E139" s="277">
        <v>1341601</v>
      </c>
      <c r="F139" s="277">
        <v>0</v>
      </c>
      <c r="G139" s="225">
        <v>580000</v>
      </c>
      <c r="H139" s="225">
        <v>0</v>
      </c>
      <c r="I139" s="325">
        <v>761601</v>
      </c>
      <c r="J139" s="330">
        <v>1531698.22</v>
      </c>
      <c r="K139" s="278">
        <v>1531698.22</v>
      </c>
      <c r="L139" s="278">
        <v>0</v>
      </c>
      <c r="M139" s="226">
        <v>770088.32</v>
      </c>
      <c r="N139" s="226">
        <v>0</v>
      </c>
      <c r="O139" s="331">
        <v>761609.9</v>
      </c>
      <c r="P139" s="294"/>
      <c r="Q139" s="295"/>
    </row>
    <row r="140" spans="1:17" s="13" customFormat="1" ht="12.75" customHeight="1" x14ac:dyDescent="0.25">
      <c r="A140" s="351" t="s">
        <v>1191</v>
      </c>
      <c r="B140" s="288"/>
      <c r="C140" s="343" t="s">
        <v>1192</v>
      </c>
      <c r="D140" s="346">
        <v>580000</v>
      </c>
      <c r="E140" s="277">
        <v>580000</v>
      </c>
      <c r="F140" s="277">
        <v>0</v>
      </c>
      <c r="G140" s="225">
        <v>580000</v>
      </c>
      <c r="H140" s="225">
        <v>0</v>
      </c>
      <c r="I140" s="325">
        <v>0</v>
      </c>
      <c r="J140" s="330">
        <v>770088.32</v>
      </c>
      <c r="K140" s="278">
        <v>770088.32</v>
      </c>
      <c r="L140" s="278">
        <v>0</v>
      </c>
      <c r="M140" s="226">
        <v>770088.32</v>
      </c>
      <c r="N140" s="226">
        <v>0</v>
      </c>
      <c r="O140" s="331">
        <v>0</v>
      </c>
      <c r="P140" s="294"/>
      <c r="Q140" s="295"/>
    </row>
    <row r="141" spans="1:17" s="13" customFormat="1" ht="12.75" customHeight="1" x14ac:dyDescent="0.25">
      <c r="A141" s="351" t="s">
        <v>1300</v>
      </c>
      <c r="B141" s="288"/>
      <c r="C141" s="343" t="s">
        <v>1301</v>
      </c>
      <c r="D141" s="346">
        <v>761601</v>
      </c>
      <c r="E141" s="277">
        <v>761601</v>
      </c>
      <c r="F141" s="277">
        <v>0</v>
      </c>
      <c r="G141" s="225">
        <v>0</v>
      </c>
      <c r="H141" s="225">
        <v>0</v>
      </c>
      <c r="I141" s="325">
        <v>761601</v>
      </c>
      <c r="J141" s="330">
        <v>761609.9</v>
      </c>
      <c r="K141" s="278">
        <v>761609.9</v>
      </c>
      <c r="L141" s="278">
        <v>0</v>
      </c>
      <c r="M141" s="226">
        <v>0</v>
      </c>
      <c r="N141" s="226">
        <v>0</v>
      </c>
      <c r="O141" s="331">
        <v>761609.9</v>
      </c>
      <c r="P141" s="294"/>
      <c r="Q141" s="295"/>
    </row>
    <row r="142" spans="1:17" s="13" customFormat="1" ht="12.75" customHeight="1" x14ac:dyDescent="0.25">
      <c r="A142" s="351" t="s">
        <v>232</v>
      </c>
      <c r="B142" s="288"/>
      <c r="C142" s="343" t="s">
        <v>233</v>
      </c>
      <c r="D142" s="346">
        <v>0</v>
      </c>
      <c r="E142" s="277">
        <v>0</v>
      </c>
      <c r="F142" s="277">
        <v>0</v>
      </c>
      <c r="G142" s="225">
        <v>0</v>
      </c>
      <c r="H142" s="225">
        <v>0</v>
      </c>
      <c r="I142" s="325">
        <v>0</v>
      </c>
      <c r="J142" s="330">
        <v>-1415859.87</v>
      </c>
      <c r="K142" s="278">
        <v>-1415859.87</v>
      </c>
      <c r="L142" s="278">
        <v>0</v>
      </c>
      <c r="M142" s="226">
        <v>-1415859.87</v>
      </c>
      <c r="N142" s="226">
        <v>0</v>
      </c>
      <c r="O142" s="331">
        <v>0</v>
      </c>
      <c r="P142" s="294"/>
      <c r="Q142" s="295"/>
    </row>
    <row r="143" spans="1:17" s="13" customFormat="1" ht="12.75" customHeight="1" x14ac:dyDescent="0.25">
      <c r="A143" s="351" t="s">
        <v>234</v>
      </c>
      <c r="B143" s="288"/>
      <c r="C143" s="343" t="s">
        <v>235</v>
      </c>
      <c r="D143" s="346">
        <v>0</v>
      </c>
      <c r="E143" s="277">
        <v>0</v>
      </c>
      <c r="F143" s="277">
        <v>0</v>
      </c>
      <c r="G143" s="225">
        <v>0</v>
      </c>
      <c r="H143" s="225">
        <v>0</v>
      </c>
      <c r="I143" s="325">
        <v>0</v>
      </c>
      <c r="J143" s="330">
        <v>-1415859.87</v>
      </c>
      <c r="K143" s="278">
        <v>-1415859.87</v>
      </c>
      <c r="L143" s="278">
        <v>0</v>
      </c>
      <c r="M143" s="226">
        <v>-1415859.87</v>
      </c>
      <c r="N143" s="226">
        <v>0</v>
      </c>
      <c r="O143" s="331">
        <v>0</v>
      </c>
      <c r="P143" s="294"/>
      <c r="Q143" s="295"/>
    </row>
    <row r="144" spans="1:17" s="13" customFormat="1" ht="12.75" customHeight="1" x14ac:dyDescent="0.25">
      <c r="A144" s="351" t="s">
        <v>236</v>
      </c>
      <c r="B144" s="288"/>
      <c r="C144" s="343" t="s">
        <v>237</v>
      </c>
      <c r="D144" s="346">
        <v>0</v>
      </c>
      <c r="E144" s="277">
        <v>0</v>
      </c>
      <c r="F144" s="277">
        <v>0</v>
      </c>
      <c r="G144" s="225">
        <v>0</v>
      </c>
      <c r="H144" s="225">
        <v>0</v>
      </c>
      <c r="I144" s="325">
        <v>0</v>
      </c>
      <c r="J144" s="330">
        <v>-1415859.87</v>
      </c>
      <c r="K144" s="278">
        <v>-1415859.87</v>
      </c>
      <c r="L144" s="278">
        <v>0</v>
      </c>
      <c r="M144" s="226">
        <v>-1415859.87</v>
      </c>
      <c r="N144" s="226">
        <v>0</v>
      </c>
      <c r="O144" s="331">
        <v>0</v>
      </c>
      <c r="P144" s="294"/>
      <c r="Q144" s="295"/>
    </row>
    <row r="145" spans="1:17" s="13" customFormat="1" ht="12.75" customHeight="1" x14ac:dyDescent="0.25">
      <c r="A145" s="351" t="s">
        <v>238</v>
      </c>
      <c r="B145" s="288"/>
      <c r="C145" s="343" t="s">
        <v>239</v>
      </c>
      <c r="D145" s="346">
        <v>12165113.5</v>
      </c>
      <c r="E145" s="277">
        <v>12165113.5</v>
      </c>
      <c r="F145" s="277">
        <v>0</v>
      </c>
      <c r="G145" s="225">
        <v>10525900</v>
      </c>
      <c r="H145" s="225">
        <v>200000</v>
      </c>
      <c r="I145" s="325">
        <v>1439213.5</v>
      </c>
      <c r="J145" s="330">
        <v>18559491.280000001</v>
      </c>
      <c r="K145" s="278">
        <v>18559491.280000001</v>
      </c>
      <c r="L145" s="278">
        <v>0</v>
      </c>
      <c r="M145" s="226">
        <v>16761087.460000001</v>
      </c>
      <c r="N145" s="226">
        <v>252449.35</v>
      </c>
      <c r="O145" s="331">
        <v>1545954.47</v>
      </c>
      <c r="P145" s="294"/>
      <c r="Q145" s="295"/>
    </row>
    <row r="146" spans="1:17" s="13" customFormat="1" ht="12.75" customHeight="1" x14ac:dyDescent="0.25">
      <c r="A146" s="351" t="s">
        <v>240</v>
      </c>
      <c r="B146" s="288"/>
      <c r="C146" s="343" t="s">
        <v>241</v>
      </c>
      <c r="D146" s="346">
        <v>1225900</v>
      </c>
      <c r="E146" s="277">
        <v>1225900</v>
      </c>
      <c r="F146" s="277">
        <v>0</v>
      </c>
      <c r="G146" s="225">
        <v>1225900</v>
      </c>
      <c r="H146" s="225">
        <v>0</v>
      </c>
      <c r="I146" s="325">
        <v>0</v>
      </c>
      <c r="J146" s="330">
        <v>1356958.28</v>
      </c>
      <c r="K146" s="278">
        <v>1356958.28</v>
      </c>
      <c r="L146" s="278">
        <v>0</v>
      </c>
      <c r="M146" s="226">
        <v>1356958.28</v>
      </c>
      <c r="N146" s="226">
        <v>0</v>
      </c>
      <c r="O146" s="331">
        <v>0</v>
      </c>
      <c r="P146" s="294"/>
      <c r="Q146" s="295"/>
    </row>
    <row r="147" spans="1:17" s="13" customFormat="1" ht="12.75" customHeight="1" x14ac:dyDescent="0.25">
      <c r="A147" s="351" t="s">
        <v>242</v>
      </c>
      <c r="B147" s="288"/>
      <c r="C147" s="343" t="s">
        <v>243</v>
      </c>
      <c r="D147" s="346">
        <v>24300</v>
      </c>
      <c r="E147" s="277">
        <v>24300</v>
      </c>
      <c r="F147" s="277">
        <v>0</v>
      </c>
      <c r="G147" s="225">
        <v>24300</v>
      </c>
      <c r="H147" s="225">
        <v>0</v>
      </c>
      <c r="I147" s="325">
        <v>0</v>
      </c>
      <c r="J147" s="330">
        <v>36000.699999999997</v>
      </c>
      <c r="K147" s="278">
        <v>36000.699999999997</v>
      </c>
      <c r="L147" s="278">
        <v>0</v>
      </c>
      <c r="M147" s="226">
        <v>36000.699999999997</v>
      </c>
      <c r="N147" s="226">
        <v>0</v>
      </c>
      <c r="O147" s="331">
        <v>0</v>
      </c>
      <c r="P147" s="294"/>
      <c r="Q147" s="295"/>
    </row>
    <row r="148" spans="1:17" s="13" customFormat="1" ht="12.75" customHeight="1" x14ac:dyDescent="0.25">
      <c r="A148" s="351" t="s">
        <v>244</v>
      </c>
      <c r="B148" s="288"/>
      <c r="C148" s="343" t="s">
        <v>245</v>
      </c>
      <c r="D148" s="346">
        <v>24300</v>
      </c>
      <c r="E148" s="277">
        <v>24300</v>
      </c>
      <c r="F148" s="277">
        <v>0</v>
      </c>
      <c r="G148" s="225">
        <v>24300</v>
      </c>
      <c r="H148" s="225">
        <v>0</v>
      </c>
      <c r="I148" s="325">
        <v>0</v>
      </c>
      <c r="J148" s="330">
        <v>36000.699999999997</v>
      </c>
      <c r="K148" s="278">
        <v>36000.699999999997</v>
      </c>
      <c r="L148" s="278">
        <v>0</v>
      </c>
      <c r="M148" s="226">
        <v>36000.699999999997</v>
      </c>
      <c r="N148" s="226">
        <v>0</v>
      </c>
      <c r="O148" s="331">
        <v>0</v>
      </c>
      <c r="P148" s="294"/>
      <c r="Q148" s="295"/>
    </row>
    <row r="149" spans="1:17" s="13" customFormat="1" ht="12.75" customHeight="1" x14ac:dyDescent="0.25">
      <c r="A149" s="351" t="s">
        <v>246</v>
      </c>
      <c r="B149" s="288"/>
      <c r="C149" s="343" t="s">
        <v>247</v>
      </c>
      <c r="D149" s="346">
        <v>103400</v>
      </c>
      <c r="E149" s="277">
        <v>103400</v>
      </c>
      <c r="F149" s="277">
        <v>0</v>
      </c>
      <c r="G149" s="225">
        <v>103400</v>
      </c>
      <c r="H149" s="225">
        <v>0</v>
      </c>
      <c r="I149" s="325">
        <v>0</v>
      </c>
      <c r="J149" s="330">
        <v>126468.05</v>
      </c>
      <c r="K149" s="278">
        <v>126468.05</v>
      </c>
      <c r="L149" s="278">
        <v>0</v>
      </c>
      <c r="M149" s="226">
        <v>126468.05</v>
      </c>
      <c r="N149" s="226">
        <v>0</v>
      </c>
      <c r="O149" s="331">
        <v>0</v>
      </c>
      <c r="P149" s="294"/>
      <c r="Q149" s="295"/>
    </row>
    <row r="150" spans="1:17" s="13" customFormat="1" ht="12.75" customHeight="1" x14ac:dyDescent="0.25">
      <c r="A150" s="351" t="s">
        <v>248</v>
      </c>
      <c r="B150" s="288"/>
      <c r="C150" s="343" t="s">
        <v>249</v>
      </c>
      <c r="D150" s="346">
        <v>103400</v>
      </c>
      <c r="E150" s="277">
        <v>103400</v>
      </c>
      <c r="F150" s="277">
        <v>0</v>
      </c>
      <c r="G150" s="225">
        <v>103400</v>
      </c>
      <c r="H150" s="225">
        <v>0</v>
      </c>
      <c r="I150" s="325">
        <v>0</v>
      </c>
      <c r="J150" s="330">
        <v>126468.05</v>
      </c>
      <c r="K150" s="278">
        <v>126468.05</v>
      </c>
      <c r="L150" s="278">
        <v>0</v>
      </c>
      <c r="M150" s="226">
        <v>126468.05</v>
      </c>
      <c r="N150" s="226">
        <v>0</v>
      </c>
      <c r="O150" s="331">
        <v>0</v>
      </c>
      <c r="P150" s="294"/>
      <c r="Q150" s="295"/>
    </row>
    <row r="151" spans="1:17" s="13" customFormat="1" ht="12.75" customHeight="1" x14ac:dyDescent="0.25">
      <c r="A151" s="351" t="s">
        <v>250</v>
      </c>
      <c r="B151" s="288"/>
      <c r="C151" s="343" t="s">
        <v>251</v>
      </c>
      <c r="D151" s="346">
        <v>38000</v>
      </c>
      <c r="E151" s="277">
        <v>38000</v>
      </c>
      <c r="F151" s="277">
        <v>0</v>
      </c>
      <c r="G151" s="225">
        <v>38000</v>
      </c>
      <c r="H151" s="225">
        <v>0</v>
      </c>
      <c r="I151" s="325">
        <v>0</v>
      </c>
      <c r="J151" s="330">
        <v>48168.61</v>
      </c>
      <c r="K151" s="278">
        <v>48168.61</v>
      </c>
      <c r="L151" s="278">
        <v>0</v>
      </c>
      <c r="M151" s="226">
        <v>48168.61</v>
      </c>
      <c r="N151" s="226">
        <v>0</v>
      </c>
      <c r="O151" s="331">
        <v>0</v>
      </c>
      <c r="P151" s="294"/>
      <c r="Q151" s="295"/>
    </row>
    <row r="152" spans="1:17" s="13" customFormat="1" ht="12.75" customHeight="1" x14ac:dyDescent="0.25">
      <c r="A152" s="351" t="s">
        <v>252</v>
      </c>
      <c r="B152" s="288"/>
      <c r="C152" s="343" t="s">
        <v>253</v>
      </c>
      <c r="D152" s="346">
        <v>38000</v>
      </c>
      <c r="E152" s="277">
        <v>38000</v>
      </c>
      <c r="F152" s="277">
        <v>0</v>
      </c>
      <c r="G152" s="225">
        <v>38000</v>
      </c>
      <c r="H152" s="225">
        <v>0</v>
      </c>
      <c r="I152" s="325">
        <v>0</v>
      </c>
      <c r="J152" s="330">
        <v>48168.61</v>
      </c>
      <c r="K152" s="278">
        <v>48168.61</v>
      </c>
      <c r="L152" s="278">
        <v>0</v>
      </c>
      <c r="M152" s="226">
        <v>48168.61</v>
      </c>
      <c r="N152" s="226">
        <v>0</v>
      </c>
      <c r="O152" s="331">
        <v>0</v>
      </c>
      <c r="P152" s="294"/>
      <c r="Q152" s="295"/>
    </row>
    <row r="153" spans="1:17" s="13" customFormat="1" ht="12.75" customHeight="1" x14ac:dyDescent="0.25">
      <c r="A153" s="351" t="s">
        <v>254</v>
      </c>
      <c r="B153" s="288"/>
      <c r="C153" s="343" t="s">
        <v>255</v>
      </c>
      <c r="D153" s="346">
        <v>27000</v>
      </c>
      <c r="E153" s="277">
        <v>27000</v>
      </c>
      <c r="F153" s="277">
        <v>0</v>
      </c>
      <c r="G153" s="225">
        <v>27000</v>
      </c>
      <c r="H153" s="225">
        <v>0</v>
      </c>
      <c r="I153" s="325">
        <v>0</v>
      </c>
      <c r="J153" s="330">
        <v>27272.29</v>
      </c>
      <c r="K153" s="278">
        <v>27272.29</v>
      </c>
      <c r="L153" s="278">
        <v>0</v>
      </c>
      <c r="M153" s="226">
        <v>27272.29</v>
      </c>
      <c r="N153" s="226">
        <v>0</v>
      </c>
      <c r="O153" s="331">
        <v>0</v>
      </c>
      <c r="P153" s="294"/>
      <c r="Q153" s="295"/>
    </row>
    <row r="154" spans="1:17" s="13" customFormat="1" ht="12.75" customHeight="1" x14ac:dyDescent="0.25">
      <c r="A154" s="351" t="s">
        <v>256</v>
      </c>
      <c r="B154" s="288"/>
      <c r="C154" s="343" t="s">
        <v>257</v>
      </c>
      <c r="D154" s="346">
        <v>27000</v>
      </c>
      <c r="E154" s="277">
        <v>27000</v>
      </c>
      <c r="F154" s="277">
        <v>0</v>
      </c>
      <c r="G154" s="225">
        <v>27000</v>
      </c>
      <c r="H154" s="225">
        <v>0</v>
      </c>
      <c r="I154" s="325">
        <v>0</v>
      </c>
      <c r="J154" s="330">
        <v>27272.29</v>
      </c>
      <c r="K154" s="278">
        <v>27272.29</v>
      </c>
      <c r="L154" s="278">
        <v>0</v>
      </c>
      <c r="M154" s="226">
        <v>27272.29</v>
      </c>
      <c r="N154" s="226">
        <v>0</v>
      </c>
      <c r="O154" s="331">
        <v>0</v>
      </c>
      <c r="P154" s="294"/>
      <c r="Q154" s="295"/>
    </row>
    <row r="155" spans="1:17" s="13" customFormat="1" ht="12.75" customHeight="1" x14ac:dyDescent="0.25">
      <c r="A155" s="351" t="s">
        <v>258</v>
      </c>
      <c r="B155" s="288"/>
      <c r="C155" s="343" t="s">
        <v>259</v>
      </c>
      <c r="D155" s="346">
        <v>800</v>
      </c>
      <c r="E155" s="277">
        <v>800</v>
      </c>
      <c r="F155" s="277">
        <v>0</v>
      </c>
      <c r="G155" s="225">
        <v>800</v>
      </c>
      <c r="H155" s="225">
        <v>0</v>
      </c>
      <c r="I155" s="325">
        <v>0</v>
      </c>
      <c r="J155" s="330">
        <v>800</v>
      </c>
      <c r="K155" s="278">
        <v>800</v>
      </c>
      <c r="L155" s="278">
        <v>0</v>
      </c>
      <c r="M155" s="226">
        <v>800</v>
      </c>
      <c r="N155" s="226">
        <v>0</v>
      </c>
      <c r="O155" s="331">
        <v>0</v>
      </c>
      <c r="P155" s="294"/>
      <c r="Q155" s="295"/>
    </row>
    <row r="156" spans="1:17" s="13" customFormat="1" ht="12.75" customHeight="1" x14ac:dyDescent="0.25">
      <c r="A156" s="351" t="s">
        <v>260</v>
      </c>
      <c r="B156" s="288"/>
      <c r="C156" s="343" t="s">
        <v>261</v>
      </c>
      <c r="D156" s="346">
        <v>800</v>
      </c>
      <c r="E156" s="277">
        <v>800</v>
      </c>
      <c r="F156" s="277">
        <v>0</v>
      </c>
      <c r="G156" s="225">
        <v>800</v>
      </c>
      <c r="H156" s="225">
        <v>0</v>
      </c>
      <c r="I156" s="325">
        <v>0</v>
      </c>
      <c r="J156" s="330">
        <v>800</v>
      </c>
      <c r="K156" s="278">
        <v>800</v>
      </c>
      <c r="L156" s="278">
        <v>0</v>
      </c>
      <c r="M156" s="226">
        <v>800</v>
      </c>
      <c r="N156" s="226">
        <v>0</v>
      </c>
      <c r="O156" s="331">
        <v>0</v>
      </c>
      <c r="P156" s="294"/>
      <c r="Q156" s="295"/>
    </row>
    <row r="157" spans="1:17" s="13" customFormat="1" ht="12.75" customHeight="1" x14ac:dyDescent="0.25">
      <c r="A157" s="351" t="s">
        <v>262</v>
      </c>
      <c r="B157" s="288"/>
      <c r="C157" s="343" t="s">
        <v>263</v>
      </c>
      <c r="D157" s="346">
        <v>1000</v>
      </c>
      <c r="E157" s="277">
        <v>1000</v>
      </c>
      <c r="F157" s="277">
        <v>0</v>
      </c>
      <c r="G157" s="225">
        <v>1000</v>
      </c>
      <c r="H157" s="225">
        <v>0</v>
      </c>
      <c r="I157" s="325">
        <v>0</v>
      </c>
      <c r="J157" s="330">
        <v>1000</v>
      </c>
      <c r="K157" s="278">
        <v>1000</v>
      </c>
      <c r="L157" s="278">
        <v>0</v>
      </c>
      <c r="M157" s="226">
        <v>1000</v>
      </c>
      <c r="N157" s="226">
        <v>0</v>
      </c>
      <c r="O157" s="331">
        <v>0</v>
      </c>
      <c r="P157" s="294"/>
      <c r="Q157" s="295"/>
    </row>
    <row r="158" spans="1:17" s="13" customFormat="1" ht="12.75" customHeight="1" x14ac:dyDescent="0.25">
      <c r="A158" s="351" t="s">
        <v>264</v>
      </c>
      <c r="B158" s="288"/>
      <c r="C158" s="343" t="s">
        <v>265</v>
      </c>
      <c r="D158" s="346">
        <v>1000</v>
      </c>
      <c r="E158" s="277">
        <v>1000</v>
      </c>
      <c r="F158" s="277">
        <v>0</v>
      </c>
      <c r="G158" s="225">
        <v>1000</v>
      </c>
      <c r="H158" s="225">
        <v>0</v>
      </c>
      <c r="I158" s="325">
        <v>0</v>
      </c>
      <c r="J158" s="330">
        <v>1000</v>
      </c>
      <c r="K158" s="278">
        <v>1000</v>
      </c>
      <c r="L158" s="278">
        <v>0</v>
      </c>
      <c r="M158" s="226">
        <v>1000</v>
      </c>
      <c r="N158" s="226">
        <v>0</v>
      </c>
      <c r="O158" s="331">
        <v>0</v>
      </c>
      <c r="P158" s="294"/>
      <c r="Q158" s="295"/>
    </row>
    <row r="159" spans="1:17" s="13" customFormat="1" ht="12.75" customHeight="1" x14ac:dyDescent="0.25">
      <c r="A159" s="351" t="s">
        <v>1302</v>
      </c>
      <c r="B159" s="288"/>
      <c r="C159" s="343" t="s">
        <v>1303</v>
      </c>
      <c r="D159" s="346">
        <v>0</v>
      </c>
      <c r="E159" s="277">
        <v>0</v>
      </c>
      <c r="F159" s="277">
        <v>0</v>
      </c>
      <c r="G159" s="225">
        <v>0</v>
      </c>
      <c r="H159" s="225">
        <v>0</v>
      </c>
      <c r="I159" s="325">
        <v>0</v>
      </c>
      <c r="J159" s="330">
        <v>23150</v>
      </c>
      <c r="K159" s="278">
        <v>23150</v>
      </c>
      <c r="L159" s="278">
        <v>0</v>
      </c>
      <c r="M159" s="226">
        <v>23150</v>
      </c>
      <c r="N159" s="226">
        <v>0</v>
      </c>
      <c r="O159" s="331">
        <v>0</v>
      </c>
      <c r="P159" s="294"/>
      <c r="Q159" s="295"/>
    </row>
    <row r="160" spans="1:17" s="13" customFormat="1" ht="12.75" customHeight="1" x14ac:dyDescent="0.25">
      <c r="A160" s="351" t="s">
        <v>1304</v>
      </c>
      <c r="B160" s="288"/>
      <c r="C160" s="343" t="s">
        <v>1305</v>
      </c>
      <c r="D160" s="346">
        <v>0</v>
      </c>
      <c r="E160" s="277">
        <v>0</v>
      </c>
      <c r="F160" s="277">
        <v>0</v>
      </c>
      <c r="G160" s="225">
        <v>0</v>
      </c>
      <c r="H160" s="225">
        <v>0</v>
      </c>
      <c r="I160" s="325">
        <v>0</v>
      </c>
      <c r="J160" s="330">
        <v>23150</v>
      </c>
      <c r="K160" s="278">
        <v>23150</v>
      </c>
      <c r="L160" s="278">
        <v>0</v>
      </c>
      <c r="M160" s="226">
        <v>23150</v>
      </c>
      <c r="N160" s="226">
        <v>0</v>
      </c>
      <c r="O160" s="331">
        <v>0</v>
      </c>
      <c r="P160" s="294"/>
      <c r="Q160" s="295"/>
    </row>
    <row r="161" spans="1:17" s="13" customFormat="1" ht="12.75" customHeight="1" x14ac:dyDescent="0.25">
      <c r="A161" s="351" t="s">
        <v>266</v>
      </c>
      <c r="B161" s="288"/>
      <c r="C161" s="343" t="s">
        <v>267</v>
      </c>
      <c r="D161" s="346">
        <v>3000</v>
      </c>
      <c r="E161" s="277">
        <v>3000</v>
      </c>
      <c r="F161" s="277">
        <v>0</v>
      </c>
      <c r="G161" s="225">
        <v>3000</v>
      </c>
      <c r="H161" s="225">
        <v>0</v>
      </c>
      <c r="I161" s="325">
        <v>0</v>
      </c>
      <c r="J161" s="330">
        <v>3000</v>
      </c>
      <c r="K161" s="278">
        <v>3000</v>
      </c>
      <c r="L161" s="278">
        <v>0</v>
      </c>
      <c r="M161" s="226">
        <v>3000</v>
      </c>
      <c r="N161" s="226">
        <v>0</v>
      </c>
      <c r="O161" s="331">
        <v>0</v>
      </c>
      <c r="P161" s="294"/>
      <c r="Q161" s="295"/>
    </row>
    <row r="162" spans="1:17" s="13" customFormat="1" ht="12.75" customHeight="1" x14ac:dyDescent="0.25">
      <c r="A162" s="351" t="s">
        <v>268</v>
      </c>
      <c r="B162" s="288"/>
      <c r="C162" s="343" t="s">
        <v>269</v>
      </c>
      <c r="D162" s="346">
        <v>3000</v>
      </c>
      <c r="E162" s="277">
        <v>3000</v>
      </c>
      <c r="F162" s="277">
        <v>0</v>
      </c>
      <c r="G162" s="225">
        <v>3000</v>
      </c>
      <c r="H162" s="225">
        <v>0</v>
      </c>
      <c r="I162" s="325">
        <v>0</v>
      </c>
      <c r="J162" s="330">
        <v>3000</v>
      </c>
      <c r="K162" s="278">
        <v>3000</v>
      </c>
      <c r="L162" s="278">
        <v>0</v>
      </c>
      <c r="M162" s="226">
        <v>3000</v>
      </c>
      <c r="N162" s="226">
        <v>0</v>
      </c>
      <c r="O162" s="331">
        <v>0</v>
      </c>
      <c r="P162" s="294"/>
      <c r="Q162" s="295"/>
    </row>
    <row r="163" spans="1:17" s="13" customFormat="1" ht="12.75" customHeight="1" x14ac:dyDescent="0.25">
      <c r="A163" s="351" t="s">
        <v>270</v>
      </c>
      <c r="B163" s="288"/>
      <c r="C163" s="343" t="s">
        <v>271</v>
      </c>
      <c r="D163" s="346">
        <v>203600</v>
      </c>
      <c r="E163" s="277">
        <v>203600</v>
      </c>
      <c r="F163" s="277">
        <v>0</v>
      </c>
      <c r="G163" s="225">
        <v>203600</v>
      </c>
      <c r="H163" s="225">
        <v>0</v>
      </c>
      <c r="I163" s="325">
        <v>0</v>
      </c>
      <c r="J163" s="330">
        <v>168200.4</v>
      </c>
      <c r="K163" s="278">
        <v>168200.4</v>
      </c>
      <c r="L163" s="278">
        <v>0</v>
      </c>
      <c r="M163" s="226">
        <v>168200.4</v>
      </c>
      <c r="N163" s="226">
        <v>0</v>
      </c>
      <c r="O163" s="331">
        <v>0</v>
      </c>
      <c r="P163" s="294"/>
      <c r="Q163" s="295"/>
    </row>
    <row r="164" spans="1:17" s="13" customFormat="1" ht="12.75" customHeight="1" x14ac:dyDescent="0.25">
      <c r="A164" s="351" t="s">
        <v>272</v>
      </c>
      <c r="B164" s="288"/>
      <c r="C164" s="343" t="s">
        <v>273</v>
      </c>
      <c r="D164" s="346">
        <v>203600</v>
      </c>
      <c r="E164" s="277">
        <v>203600</v>
      </c>
      <c r="F164" s="277">
        <v>0</v>
      </c>
      <c r="G164" s="225">
        <v>203600</v>
      </c>
      <c r="H164" s="225">
        <v>0</v>
      </c>
      <c r="I164" s="325">
        <v>0</v>
      </c>
      <c r="J164" s="330">
        <v>168200.4</v>
      </c>
      <c r="K164" s="278">
        <v>168200.4</v>
      </c>
      <c r="L164" s="278">
        <v>0</v>
      </c>
      <c r="M164" s="226">
        <v>168200.4</v>
      </c>
      <c r="N164" s="226">
        <v>0</v>
      </c>
      <c r="O164" s="331">
        <v>0</v>
      </c>
      <c r="P164" s="294"/>
      <c r="Q164" s="295"/>
    </row>
    <row r="165" spans="1:17" s="13" customFormat="1" ht="12.75" customHeight="1" x14ac:dyDescent="0.25">
      <c r="A165" s="351" t="s">
        <v>274</v>
      </c>
      <c r="B165" s="288"/>
      <c r="C165" s="343" t="s">
        <v>275</v>
      </c>
      <c r="D165" s="346">
        <v>13100</v>
      </c>
      <c r="E165" s="277">
        <v>13100</v>
      </c>
      <c r="F165" s="277">
        <v>0</v>
      </c>
      <c r="G165" s="225">
        <v>13100</v>
      </c>
      <c r="H165" s="225">
        <v>0</v>
      </c>
      <c r="I165" s="325">
        <v>0</v>
      </c>
      <c r="J165" s="330">
        <v>13850.36</v>
      </c>
      <c r="K165" s="278">
        <v>13850.36</v>
      </c>
      <c r="L165" s="278">
        <v>0</v>
      </c>
      <c r="M165" s="226">
        <v>13850.36</v>
      </c>
      <c r="N165" s="226">
        <v>0</v>
      </c>
      <c r="O165" s="331">
        <v>0</v>
      </c>
      <c r="P165" s="294"/>
      <c r="Q165" s="295"/>
    </row>
    <row r="166" spans="1:17" s="13" customFormat="1" ht="12.75" customHeight="1" x14ac:dyDescent="0.25">
      <c r="A166" s="351" t="s">
        <v>276</v>
      </c>
      <c r="B166" s="288"/>
      <c r="C166" s="343" t="s">
        <v>277</v>
      </c>
      <c r="D166" s="346">
        <v>13100</v>
      </c>
      <c r="E166" s="277">
        <v>13100</v>
      </c>
      <c r="F166" s="277">
        <v>0</v>
      </c>
      <c r="G166" s="225">
        <v>13100</v>
      </c>
      <c r="H166" s="225">
        <v>0</v>
      </c>
      <c r="I166" s="325">
        <v>0</v>
      </c>
      <c r="J166" s="330">
        <v>13850.36</v>
      </c>
      <c r="K166" s="278">
        <v>13850.36</v>
      </c>
      <c r="L166" s="278">
        <v>0</v>
      </c>
      <c r="M166" s="226">
        <v>13850.36</v>
      </c>
      <c r="N166" s="226">
        <v>0</v>
      </c>
      <c r="O166" s="331">
        <v>0</v>
      </c>
      <c r="P166" s="294"/>
      <c r="Q166" s="295"/>
    </row>
    <row r="167" spans="1:17" s="13" customFormat="1" ht="12.75" customHeight="1" x14ac:dyDescent="0.25">
      <c r="A167" s="351" t="s">
        <v>278</v>
      </c>
      <c r="B167" s="288"/>
      <c r="C167" s="343" t="s">
        <v>279</v>
      </c>
      <c r="D167" s="346">
        <v>6000</v>
      </c>
      <c r="E167" s="277">
        <v>6000</v>
      </c>
      <c r="F167" s="277">
        <v>0</v>
      </c>
      <c r="G167" s="225">
        <v>6000</v>
      </c>
      <c r="H167" s="225">
        <v>0</v>
      </c>
      <c r="I167" s="325">
        <v>0</v>
      </c>
      <c r="J167" s="330">
        <v>6300</v>
      </c>
      <c r="K167" s="278">
        <v>6300</v>
      </c>
      <c r="L167" s="278">
        <v>0</v>
      </c>
      <c r="M167" s="226">
        <v>6300</v>
      </c>
      <c r="N167" s="226">
        <v>0</v>
      </c>
      <c r="O167" s="331">
        <v>0</v>
      </c>
      <c r="P167" s="294"/>
      <c r="Q167" s="295"/>
    </row>
    <row r="168" spans="1:17" s="13" customFormat="1" ht="12.75" customHeight="1" x14ac:dyDescent="0.25">
      <c r="A168" s="351" t="s">
        <v>280</v>
      </c>
      <c r="B168" s="288"/>
      <c r="C168" s="343" t="s">
        <v>281</v>
      </c>
      <c r="D168" s="346">
        <v>6000</v>
      </c>
      <c r="E168" s="277">
        <v>6000</v>
      </c>
      <c r="F168" s="277">
        <v>0</v>
      </c>
      <c r="G168" s="225">
        <v>6000</v>
      </c>
      <c r="H168" s="225">
        <v>0</v>
      </c>
      <c r="I168" s="325">
        <v>0</v>
      </c>
      <c r="J168" s="330">
        <v>6300</v>
      </c>
      <c r="K168" s="278">
        <v>6300</v>
      </c>
      <c r="L168" s="278">
        <v>0</v>
      </c>
      <c r="M168" s="226">
        <v>6300</v>
      </c>
      <c r="N168" s="226">
        <v>0</v>
      </c>
      <c r="O168" s="331">
        <v>0</v>
      </c>
      <c r="P168" s="294"/>
      <c r="Q168" s="295"/>
    </row>
    <row r="169" spans="1:17" s="13" customFormat="1" ht="12.75" customHeight="1" x14ac:dyDescent="0.25">
      <c r="A169" s="351" t="s">
        <v>1306</v>
      </c>
      <c r="B169" s="288"/>
      <c r="C169" s="343" t="s">
        <v>1307</v>
      </c>
      <c r="D169" s="346">
        <v>50000</v>
      </c>
      <c r="E169" s="277">
        <v>50000</v>
      </c>
      <c r="F169" s="277">
        <v>0</v>
      </c>
      <c r="G169" s="225">
        <v>50000</v>
      </c>
      <c r="H169" s="225">
        <v>0</v>
      </c>
      <c r="I169" s="325">
        <v>0</v>
      </c>
      <c r="J169" s="330">
        <v>50000</v>
      </c>
      <c r="K169" s="278">
        <v>50000</v>
      </c>
      <c r="L169" s="278">
        <v>0</v>
      </c>
      <c r="M169" s="226">
        <v>50000</v>
      </c>
      <c r="N169" s="226">
        <v>0</v>
      </c>
      <c r="O169" s="331">
        <v>0</v>
      </c>
      <c r="P169" s="294"/>
      <c r="Q169" s="295"/>
    </row>
    <row r="170" spans="1:17" s="13" customFormat="1" ht="12.75" customHeight="1" x14ac:dyDescent="0.25">
      <c r="A170" s="351" t="s">
        <v>1308</v>
      </c>
      <c r="B170" s="288"/>
      <c r="C170" s="343" t="s">
        <v>1309</v>
      </c>
      <c r="D170" s="346">
        <v>50000</v>
      </c>
      <c r="E170" s="277">
        <v>50000</v>
      </c>
      <c r="F170" s="277">
        <v>0</v>
      </c>
      <c r="G170" s="225">
        <v>50000</v>
      </c>
      <c r="H170" s="225">
        <v>0</v>
      </c>
      <c r="I170" s="325">
        <v>0</v>
      </c>
      <c r="J170" s="330">
        <v>50000</v>
      </c>
      <c r="K170" s="278">
        <v>50000</v>
      </c>
      <c r="L170" s="278">
        <v>0</v>
      </c>
      <c r="M170" s="226">
        <v>50000</v>
      </c>
      <c r="N170" s="226">
        <v>0</v>
      </c>
      <c r="O170" s="331">
        <v>0</v>
      </c>
      <c r="P170" s="294"/>
      <c r="Q170" s="295"/>
    </row>
    <row r="171" spans="1:17" s="13" customFormat="1" ht="12.75" customHeight="1" x14ac:dyDescent="0.25">
      <c r="A171" s="351" t="s">
        <v>282</v>
      </c>
      <c r="B171" s="288"/>
      <c r="C171" s="343" t="s">
        <v>283</v>
      </c>
      <c r="D171" s="346">
        <v>61500</v>
      </c>
      <c r="E171" s="277">
        <v>61500</v>
      </c>
      <c r="F171" s="277">
        <v>0</v>
      </c>
      <c r="G171" s="225">
        <v>61500</v>
      </c>
      <c r="H171" s="225">
        <v>0</v>
      </c>
      <c r="I171" s="325">
        <v>0</v>
      </c>
      <c r="J171" s="330">
        <v>57399.71</v>
      </c>
      <c r="K171" s="278">
        <v>57399.71</v>
      </c>
      <c r="L171" s="278">
        <v>0</v>
      </c>
      <c r="M171" s="226">
        <v>57399.71</v>
      </c>
      <c r="N171" s="226">
        <v>0</v>
      </c>
      <c r="O171" s="331">
        <v>0</v>
      </c>
      <c r="P171" s="294"/>
      <c r="Q171" s="295"/>
    </row>
    <row r="172" spans="1:17" s="13" customFormat="1" ht="12.75" customHeight="1" x14ac:dyDescent="0.25">
      <c r="A172" s="351" t="s">
        <v>284</v>
      </c>
      <c r="B172" s="288"/>
      <c r="C172" s="343" t="s">
        <v>285</v>
      </c>
      <c r="D172" s="346">
        <v>61500</v>
      </c>
      <c r="E172" s="277">
        <v>61500</v>
      </c>
      <c r="F172" s="277">
        <v>0</v>
      </c>
      <c r="G172" s="225">
        <v>61500</v>
      </c>
      <c r="H172" s="225">
        <v>0</v>
      </c>
      <c r="I172" s="325">
        <v>0</v>
      </c>
      <c r="J172" s="330">
        <v>57399.71</v>
      </c>
      <c r="K172" s="278">
        <v>57399.71</v>
      </c>
      <c r="L172" s="278">
        <v>0</v>
      </c>
      <c r="M172" s="226">
        <v>57399.71</v>
      </c>
      <c r="N172" s="226">
        <v>0</v>
      </c>
      <c r="O172" s="331">
        <v>0</v>
      </c>
      <c r="P172" s="294"/>
      <c r="Q172" s="295"/>
    </row>
    <row r="173" spans="1:17" s="13" customFormat="1" ht="12.75" customHeight="1" x14ac:dyDescent="0.25">
      <c r="A173" s="351" t="s">
        <v>286</v>
      </c>
      <c r="B173" s="288"/>
      <c r="C173" s="343" t="s">
        <v>287</v>
      </c>
      <c r="D173" s="346">
        <v>694200</v>
      </c>
      <c r="E173" s="277">
        <v>694200</v>
      </c>
      <c r="F173" s="277">
        <v>0</v>
      </c>
      <c r="G173" s="225">
        <v>694200</v>
      </c>
      <c r="H173" s="225">
        <v>0</v>
      </c>
      <c r="I173" s="325">
        <v>0</v>
      </c>
      <c r="J173" s="330">
        <v>795348.16</v>
      </c>
      <c r="K173" s="278">
        <v>795348.16</v>
      </c>
      <c r="L173" s="278">
        <v>0</v>
      </c>
      <c r="M173" s="226">
        <v>795348.16</v>
      </c>
      <c r="N173" s="226">
        <v>0</v>
      </c>
      <c r="O173" s="331">
        <v>0</v>
      </c>
      <c r="P173" s="294"/>
      <c r="Q173" s="295"/>
    </row>
    <row r="174" spans="1:17" s="13" customFormat="1" ht="12.75" customHeight="1" x14ac:dyDescent="0.25">
      <c r="A174" s="351" t="s">
        <v>288</v>
      </c>
      <c r="B174" s="288"/>
      <c r="C174" s="343" t="s">
        <v>289</v>
      </c>
      <c r="D174" s="346">
        <v>694200</v>
      </c>
      <c r="E174" s="277">
        <v>694200</v>
      </c>
      <c r="F174" s="277">
        <v>0</v>
      </c>
      <c r="G174" s="225">
        <v>694200</v>
      </c>
      <c r="H174" s="225">
        <v>0</v>
      </c>
      <c r="I174" s="325">
        <v>0</v>
      </c>
      <c r="J174" s="330">
        <v>795348.16</v>
      </c>
      <c r="K174" s="278">
        <v>795348.16</v>
      </c>
      <c r="L174" s="278">
        <v>0</v>
      </c>
      <c r="M174" s="226">
        <v>795348.16</v>
      </c>
      <c r="N174" s="226">
        <v>0</v>
      </c>
      <c r="O174" s="331">
        <v>0</v>
      </c>
      <c r="P174" s="294"/>
      <c r="Q174" s="295"/>
    </row>
    <row r="175" spans="1:17" s="13" customFormat="1" ht="12.75" customHeight="1" x14ac:dyDescent="0.25">
      <c r="A175" s="351" t="s">
        <v>290</v>
      </c>
      <c r="B175" s="288"/>
      <c r="C175" s="343" t="s">
        <v>291</v>
      </c>
      <c r="D175" s="346">
        <v>0</v>
      </c>
      <c r="E175" s="277">
        <v>0</v>
      </c>
      <c r="F175" s="277">
        <v>0</v>
      </c>
      <c r="G175" s="225">
        <v>0</v>
      </c>
      <c r="H175" s="225">
        <v>0</v>
      </c>
      <c r="I175" s="325">
        <v>0</v>
      </c>
      <c r="J175" s="330">
        <v>16422.759999999998</v>
      </c>
      <c r="K175" s="278">
        <v>16422.759999999998</v>
      </c>
      <c r="L175" s="278">
        <v>0</v>
      </c>
      <c r="M175" s="226">
        <v>0</v>
      </c>
      <c r="N175" s="226">
        <v>13422.76</v>
      </c>
      <c r="O175" s="331">
        <v>3000</v>
      </c>
      <c r="P175" s="294"/>
      <c r="Q175" s="295"/>
    </row>
    <row r="176" spans="1:17" s="13" customFormat="1" ht="12.75" customHeight="1" x14ac:dyDescent="0.25">
      <c r="A176" s="351" t="s">
        <v>292</v>
      </c>
      <c r="B176" s="288"/>
      <c r="C176" s="343" t="s">
        <v>293</v>
      </c>
      <c r="D176" s="346">
        <v>0</v>
      </c>
      <c r="E176" s="277">
        <v>0</v>
      </c>
      <c r="F176" s="277">
        <v>0</v>
      </c>
      <c r="G176" s="225">
        <v>0</v>
      </c>
      <c r="H176" s="225">
        <v>0</v>
      </c>
      <c r="I176" s="325">
        <v>0</v>
      </c>
      <c r="J176" s="330">
        <v>16422.759999999998</v>
      </c>
      <c r="K176" s="278">
        <v>16422.759999999998</v>
      </c>
      <c r="L176" s="278">
        <v>0</v>
      </c>
      <c r="M176" s="226">
        <v>0</v>
      </c>
      <c r="N176" s="226">
        <v>13422.76</v>
      </c>
      <c r="O176" s="331">
        <v>3000</v>
      </c>
      <c r="P176" s="294"/>
      <c r="Q176" s="295"/>
    </row>
    <row r="177" spans="1:17" s="13" customFormat="1" ht="12.75" customHeight="1" x14ac:dyDescent="0.25">
      <c r="A177" s="351" t="s">
        <v>466</v>
      </c>
      <c r="B177" s="288"/>
      <c r="C177" s="343" t="s">
        <v>467</v>
      </c>
      <c r="D177" s="346">
        <v>10732183.5</v>
      </c>
      <c r="E177" s="277">
        <v>10732183.5</v>
      </c>
      <c r="F177" s="277">
        <v>0</v>
      </c>
      <c r="G177" s="225">
        <v>9300000</v>
      </c>
      <c r="H177" s="225">
        <v>103000</v>
      </c>
      <c r="I177" s="325">
        <v>1329183.5</v>
      </c>
      <c r="J177" s="330">
        <v>16856750.120000001</v>
      </c>
      <c r="K177" s="278">
        <v>16856750.120000001</v>
      </c>
      <c r="L177" s="278">
        <v>0</v>
      </c>
      <c r="M177" s="226">
        <v>15321395.43</v>
      </c>
      <c r="N177" s="226">
        <v>125964.35</v>
      </c>
      <c r="O177" s="331">
        <v>1409390.34</v>
      </c>
      <c r="P177" s="294"/>
      <c r="Q177" s="295"/>
    </row>
    <row r="178" spans="1:17" s="13" customFormat="1" ht="12.75" customHeight="1" x14ac:dyDescent="0.25">
      <c r="A178" s="351" t="s">
        <v>468</v>
      </c>
      <c r="B178" s="288"/>
      <c r="C178" s="343" t="s">
        <v>469</v>
      </c>
      <c r="D178" s="346">
        <v>10731983.5</v>
      </c>
      <c r="E178" s="277">
        <v>10731983.5</v>
      </c>
      <c r="F178" s="277">
        <v>0</v>
      </c>
      <c r="G178" s="225">
        <v>9300000</v>
      </c>
      <c r="H178" s="225">
        <v>103000</v>
      </c>
      <c r="I178" s="325">
        <v>1328983.5</v>
      </c>
      <c r="J178" s="330">
        <v>16856548.120000001</v>
      </c>
      <c r="K178" s="278">
        <v>16856548.120000001</v>
      </c>
      <c r="L178" s="278">
        <v>0</v>
      </c>
      <c r="M178" s="226">
        <v>15321395.43</v>
      </c>
      <c r="N178" s="226">
        <v>125964.35</v>
      </c>
      <c r="O178" s="331">
        <v>1409188.34</v>
      </c>
      <c r="P178" s="294"/>
      <c r="Q178" s="295"/>
    </row>
    <row r="179" spans="1:17" s="13" customFormat="1" ht="12.75" customHeight="1" x14ac:dyDescent="0.25">
      <c r="A179" s="351" t="s">
        <v>470</v>
      </c>
      <c r="B179" s="288"/>
      <c r="C179" s="343" t="s">
        <v>471</v>
      </c>
      <c r="D179" s="346">
        <v>9300000</v>
      </c>
      <c r="E179" s="277">
        <v>9300000</v>
      </c>
      <c r="F179" s="277">
        <v>0</v>
      </c>
      <c r="G179" s="225">
        <v>9300000</v>
      </c>
      <c r="H179" s="225">
        <v>0</v>
      </c>
      <c r="I179" s="325">
        <v>0</v>
      </c>
      <c r="J179" s="330">
        <v>15321395.43</v>
      </c>
      <c r="K179" s="278">
        <v>15321395.43</v>
      </c>
      <c r="L179" s="278">
        <v>0</v>
      </c>
      <c r="M179" s="226">
        <v>15321395.43</v>
      </c>
      <c r="N179" s="226">
        <v>0</v>
      </c>
      <c r="O179" s="331">
        <v>0</v>
      </c>
      <c r="P179" s="294"/>
      <c r="Q179" s="295"/>
    </row>
    <row r="180" spans="1:17" s="13" customFormat="1" ht="12.75" customHeight="1" x14ac:dyDescent="0.25">
      <c r="A180" s="351" t="s">
        <v>1199</v>
      </c>
      <c r="B180" s="288"/>
      <c r="C180" s="343" t="s">
        <v>1200</v>
      </c>
      <c r="D180" s="346">
        <v>1328983.5</v>
      </c>
      <c r="E180" s="277">
        <v>1328983.5</v>
      </c>
      <c r="F180" s="277">
        <v>0</v>
      </c>
      <c r="G180" s="225">
        <v>0</v>
      </c>
      <c r="H180" s="225">
        <v>0</v>
      </c>
      <c r="I180" s="325">
        <v>1328983.5</v>
      </c>
      <c r="J180" s="330">
        <v>1409188.34</v>
      </c>
      <c r="K180" s="278">
        <v>1409188.34</v>
      </c>
      <c r="L180" s="278">
        <v>0</v>
      </c>
      <c r="M180" s="226">
        <v>0</v>
      </c>
      <c r="N180" s="226">
        <v>0</v>
      </c>
      <c r="O180" s="331">
        <v>1409188.34</v>
      </c>
      <c r="P180" s="294"/>
      <c r="Q180" s="295"/>
    </row>
    <row r="181" spans="1:17" s="13" customFormat="1" ht="12.75" customHeight="1" x14ac:dyDescent="0.25">
      <c r="A181" s="351" t="s">
        <v>472</v>
      </c>
      <c r="B181" s="288"/>
      <c r="C181" s="343" t="s">
        <v>473</v>
      </c>
      <c r="D181" s="346">
        <v>103000</v>
      </c>
      <c r="E181" s="277">
        <v>103000</v>
      </c>
      <c r="F181" s="277">
        <v>0</v>
      </c>
      <c r="G181" s="225">
        <v>0</v>
      </c>
      <c r="H181" s="225">
        <v>103000</v>
      </c>
      <c r="I181" s="325">
        <v>0</v>
      </c>
      <c r="J181" s="330">
        <v>125964.35</v>
      </c>
      <c r="K181" s="278">
        <v>125964.35</v>
      </c>
      <c r="L181" s="278">
        <v>0</v>
      </c>
      <c r="M181" s="226">
        <v>0</v>
      </c>
      <c r="N181" s="226">
        <v>125964.35</v>
      </c>
      <c r="O181" s="331">
        <v>0</v>
      </c>
      <c r="P181" s="294"/>
      <c r="Q181" s="295"/>
    </row>
    <row r="182" spans="1:17" s="13" customFormat="1" ht="12.75" customHeight="1" x14ac:dyDescent="0.25">
      <c r="A182" s="351" t="s">
        <v>1201</v>
      </c>
      <c r="B182" s="288"/>
      <c r="C182" s="343" t="s">
        <v>1202</v>
      </c>
      <c r="D182" s="346">
        <v>200</v>
      </c>
      <c r="E182" s="277">
        <v>200</v>
      </c>
      <c r="F182" s="277">
        <v>0</v>
      </c>
      <c r="G182" s="225">
        <v>0</v>
      </c>
      <c r="H182" s="225">
        <v>0</v>
      </c>
      <c r="I182" s="325">
        <v>200</v>
      </c>
      <c r="J182" s="330">
        <v>202</v>
      </c>
      <c r="K182" s="278">
        <v>202</v>
      </c>
      <c r="L182" s="278">
        <v>0</v>
      </c>
      <c r="M182" s="226">
        <v>0</v>
      </c>
      <c r="N182" s="226">
        <v>0</v>
      </c>
      <c r="O182" s="331">
        <v>202</v>
      </c>
      <c r="P182" s="294"/>
      <c r="Q182" s="295"/>
    </row>
    <row r="183" spans="1:17" s="13" customFormat="1" ht="12.75" customHeight="1" x14ac:dyDescent="0.25">
      <c r="A183" s="351" t="s">
        <v>1310</v>
      </c>
      <c r="B183" s="288"/>
      <c r="C183" s="343" t="s">
        <v>1204</v>
      </c>
      <c r="D183" s="346">
        <v>200</v>
      </c>
      <c r="E183" s="277">
        <v>200</v>
      </c>
      <c r="F183" s="277">
        <v>0</v>
      </c>
      <c r="G183" s="225">
        <v>0</v>
      </c>
      <c r="H183" s="225">
        <v>0</v>
      </c>
      <c r="I183" s="325">
        <v>200</v>
      </c>
      <c r="J183" s="330">
        <v>202</v>
      </c>
      <c r="K183" s="278">
        <v>202</v>
      </c>
      <c r="L183" s="278">
        <v>0</v>
      </c>
      <c r="M183" s="226">
        <v>0</v>
      </c>
      <c r="N183" s="226">
        <v>0</v>
      </c>
      <c r="O183" s="331">
        <v>202</v>
      </c>
      <c r="P183" s="294"/>
      <c r="Q183" s="295"/>
    </row>
    <row r="184" spans="1:17" s="13" customFormat="1" ht="12.75" customHeight="1" x14ac:dyDescent="0.25">
      <c r="A184" s="351" t="s">
        <v>294</v>
      </c>
      <c r="B184" s="288"/>
      <c r="C184" s="343" t="s">
        <v>295</v>
      </c>
      <c r="D184" s="346">
        <v>90000</v>
      </c>
      <c r="E184" s="277">
        <v>90000</v>
      </c>
      <c r="F184" s="277">
        <v>0</v>
      </c>
      <c r="G184" s="225">
        <v>0</v>
      </c>
      <c r="H184" s="225">
        <v>0</v>
      </c>
      <c r="I184" s="325">
        <v>90000</v>
      </c>
      <c r="J184" s="330">
        <v>113509.58</v>
      </c>
      <c r="K184" s="278">
        <v>113509.58</v>
      </c>
      <c r="L184" s="278">
        <v>0</v>
      </c>
      <c r="M184" s="226">
        <v>0</v>
      </c>
      <c r="N184" s="226">
        <v>0</v>
      </c>
      <c r="O184" s="331">
        <v>113509.58</v>
      </c>
      <c r="P184" s="294"/>
      <c r="Q184" s="295"/>
    </row>
    <row r="185" spans="1:17" s="13" customFormat="1" ht="12.75" customHeight="1" x14ac:dyDescent="0.25">
      <c r="A185" s="351" t="s">
        <v>296</v>
      </c>
      <c r="B185" s="288"/>
      <c r="C185" s="343" t="s">
        <v>297</v>
      </c>
      <c r="D185" s="346">
        <v>90000</v>
      </c>
      <c r="E185" s="277">
        <v>90000</v>
      </c>
      <c r="F185" s="277">
        <v>0</v>
      </c>
      <c r="G185" s="225">
        <v>0</v>
      </c>
      <c r="H185" s="225">
        <v>0</v>
      </c>
      <c r="I185" s="325">
        <v>90000</v>
      </c>
      <c r="J185" s="330">
        <v>113509.58</v>
      </c>
      <c r="K185" s="278">
        <v>113509.58</v>
      </c>
      <c r="L185" s="278">
        <v>0</v>
      </c>
      <c r="M185" s="226">
        <v>0</v>
      </c>
      <c r="N185" s="226">
        <v>0</v>
      </c>
      <c r="O185" s="331">
        <v>113509.58</v>
      </c>
      <c r="P185" s="294"/>
      <c r="Q185" s="295"/>
    </row>
    <row r="186" spans="1:17" s="13" customFormat="1" ht="12.75" customHeight="1" x14ac:dyDescent="0.25">
      <c r="A186" s="351" t="s">
        <v>298</v>
      </c>
      <c r="B186" s="288"/>
      <c r="C186" s="343" t="s">
        <v>299</v>
      </c>
      <c r="D186" s="346">
        <v>117030</v>
      </c>
      <c r="E186" s="277">
        <v>117030</v>
      </c>
      <c r="F186" s="277">
        <v>0</v>
      </c>
      <c r="G186" s="225">
        <v>0</v>
      </c>
      <c r="H186" s="225">
        <v>97000</v>
      </c>
      <c r="I186" s="325">
        <v>20030</v>
      </c>
      <c r="J186" s="330">
        <v>215850.54</v>
      </c>
      <c r="K186" s="278">
        <v>215850.54</v>
      </c>
      <c r="L186" s="278">
        <v>0</v>
      </c>
      <c r="M186" s="226">
        <v>82733.75</v>
      </c>
      <c r="N186" s="226">
        <v>113062.24</v>
      </c>
      <c r="O186" s="331">
        <v>20054.55</v>
      </c>
      <c r="P186" s="294"/>
      <c r="Q186" s="295"/>
    </row>
    <row r="187" spans="1:17" s="13" customFormat="1" ht="12.75" customHeight="1" x14ac:dyDescent="0.25">
      <c r="A187" s="351" t="s">
        <v>1311</v>
      </c>
      <c r="B187" s="288"/>
      <c r="C187" s="343" t="s">
        <v>1312</v>
      </c>
      <c r="D187" s="346">
        <v>0</v>
      </c>
      <c r="E187" s="277">
        <v>0</v>
      </c>
      <c r="F187" s="277">
        <v>0</v>
      </c>
      <c r="G187" s="225">
        <v>0</v>
      </c>
      <c r="H187" s="225">
        <v>0</v>
      </c>
      <c r="I187" s="325">
        <v>0</v>
      </c>
      <c r="J187" s="330">
        <v>17000</v>
      </c>
      <c r="K187" s="278">
        <v>17000</v>
      </c>
      <c r="L187" s="278">
        <v>0</v>
      </c>
      <c r="M187" s="226">
        <v>17000</v>
      </c>
      <c r="N187" s="226">
        <v>0</v>
      </c>
      <c r="O187" s="331">
        <v>0</v>
      </c>
      <c r="P187" s="294"/>
      <c r="Q187" s="295"/>
    </row>
    <row r="188" spans="1:17" s="13" customFormat="1" ht="12.75" customHeight="1" x14ac:dyDescent="0.25">
      <c r="A188" s="351" t="s">
        <v>1313</v>
      </c>
      <c r="B188" s="288"/>
      <c r="C188" s="343" t="s">
        <v>1314</v>
      </c>
      <c r="D188" s="346">
        <v>0</v>
      </c>
      <c r="E188" s="277">
        <v>0</v>
      </c>
      <c r="F188" s="277">
        <v>0</v>
      </c>
      <c r="G188" s="225">
        <v>0</v>
      </c>
      <c r="H188" s="225">
        <v>0</v>
      </c>
      <c r="I188" s="325">
        <v>0</v>
      </c>
      <c r="J188" s="330">
        <v>17000</v>
      </c>
      <c r="K188" s="278">
        <v>17000</v>
      </c>
      <c r="L188" s="278">
        <v>0</v>
      </c>
      <c r="M188" s="226">
        <v>17000</v>
      </c>
      <c r="N188" s="226">
        <v>0</v>
      </c>
      <c r="O188" s="331">
        <v>0</v>
      </c>
      <c r="P188" s="294"/>
      <c r="Q188" s="295"/>
    </row>
    <row r="189" spans="1:17" s="13" customFormat="1" ht="12.75" customHeight="1" x14ac:dyDescent="0.25">
      <c r="A189" s="351" t="s">
        <v>1205</v>
      </c>
      <c r="B189" s="288"/>
      <c r="C189" s="343" t="s">
        <v>1206</v>
      </c>
      <c r="D189" s="346">
        <v>5030</v>
      </c>
      <c r="E189" s="277">
        <v>5030</v>
      </c>
      <c r="F189" s="277">
        <v>0</v>
      </c>
      <c r="G189" s="225">
        <v>0</v>
      </c>
      <c r="H189" s="225">
        <v>0</v>
      </c>
      <c r="I189" s="325">
        <v>5030</v>
      </c>
      <c r="J189" s="330">
        <v>5054.55</v>
      </c>
      <c r="K189" s="278">
        <v>5054.55</v>
      </c>
      <c r="L189" s="278">
        <v>0</v>
      </c>
      <c r="M189" s="226">
        <v>0</v>
      </c>
      <c r="N189" s="226">
        <v>0</v>
      </c>
      <c r="O189" s="331">
        <v>5054.55</v>
      </c>
      <c r="P189" s="294"/>
      <c r="Q189" s="295"/>
    </row>
    <row r="190" spans="1:17" s="13" customFormat="1" ht="12.75" customHeight="1" x14ac:dyDescent="0.25">
      <c r="A190" s="351" t="s">
        <v>1315</v>
      </c>
      <c r="B190" s="288"/>
      <c r="C190" s="343" t="s">
        <v>1316</v>
      </c>
      <c r="D190" s="346">
        <v>5030</v>
      </c>
      <c r="E190" s="277">
        <v>5030</v>
      </c>
      <c r="F190" s="277">
        <v>0</v>
      </c>
      <c r="G190" s="225">
        <v>0</v>
      </c>
      <c r="H190" s="225">
        <v>0</v>
      </c>
      <c r="I190" s="325">
        <v>5030</v>
      </c>
      <c r="J190" s="330">
        <v>5054.55</v>
      </c>
      <c r="K190" s="278">
        <v>5054.55</v>
      </c>
      <c r="L190" s="278">
        <v>0</v>
      </c>
      <c r="M190" s="226">
        <v>0</v>
      </c>
      <c r="N190" s="226">
        <v>0</v>
      </c>
      <c r="O190" s="331">
        <v>5054.55</v>
      </c>
      <c r="P190" s="294"/>
      <c r="Q190" s="295"/>
    </row>
    <row r="191" spans="1:17" s="13" customFormat="1" ht="12.75" customHeight="1" x14ac:dyDescent="0.25">
      <c r="A191" s="351" t="s">
        <v>1209</v>
      </c>
      <c r="B191" s="288"/>
      <c r="C191" s="343" t="s">
        <v>1210</v>
      </c>
      <c r="D191" s="346">
        <v>11200</v>
      </c>
      <c r="E191" s="277">
        <v>11200</v>
      </c>
      <c r="F191" s="277">
        <v>0</v>
      </c>
      <c r="G191" s="225">
        <v>0</v>
      </c>
      <c r="H191" s="225">
        <v>11200</v>
      </c>
      <c r="I191" s="325">
        <v>0</v>
      </c>
      <c r="J191" s="330">
        <v>25465.14</v>
      </c>
      <c r="K191" s="278">
        <v>25465.14</v>
      </c>
      <c r="L191" s="278">
        <v>0</v>
      </c>
      <c r="M191" s="226">
        <v>0</v>
      </c>
      <c r="N191" s="226">
        <v>25465.14</v>
      </c>
      <c r="O191" s="331">
        <v>0</v>
      </c>
      <c r="P191" s="294"/>
      <c r="Q191" s="295"/>
    </row>
    <row r="192" spans="1:17" s="13" customFormat="1" ht="12.75" customHeight="1" x14ac:dyDescent="0.25">
      <c r="A192" s="351" t="s">
        <v>1211</v>
      </c>
      <c r="B192" s="288"/>
      <c r="C192" s="343" t="s">
        <v>1212</v>
      </c>
      <c r="D192" s="346">
        <v>11200</v>
      </c>
      <c r="E192" s="277">
        <v>11200</v>
      </c>
      <c r="F192" s="277">
        <v>0</v>
      </c>
      <c r="G192" s="225">
        <v>0</v>
      </c>
      <c r="H192" s="225">
        <v>11200</v>
      </c>
      <c r="I192" s="325">
        <v>0</v>
      </c>
      <c r="J192" s="330">
        <v>25465.14</v>
      </c>
      <c r="K192" s="278">
        <v>25465.14</v>
      </c>
      <c r="L192" s="278">
        <v>0</v>
      </c>
      <c r="M192" s="226">
        <v>0</v>
      </c>
      <c r="N192" s="226">
        <v>25465.14</v>
      </c>
      <c r="O192" s="331">
        <v>0</v>
      </c>
      <c r="P192" s="294"/>
      <c r="Q192" s="295"/>
    </row>
    <row r="193" spans="1:17" s="13" customFormat="1" ht="12.75" customHeight="1" x14ac:dyDescent="0.25">
      <c r="A193" s="351" t="s">
        <v>300</v>
      </c>
      <c r="B193" s="288"/>
      <c r="C193" s="343" t="s">
        <v>301</v>
      </c>
      <c r="D193" s="346">
        <v>0</v>
      </c>
      <c r="E193" s="277">
        <v>0</v>
      </c>
      <c r="F193" s="277">
        <v>0</v>
      </c>
      <c r="G193" s="225">
        <v>0</v>
      </c>
      <c r="H193" s="225">
        <v>0</v>
      </c>
      <c r="I193" s="325">
        <v>0</v>
      </c>
      <c r="J193" s="330">
        <v>45000</v>
      </c>
      <c r="K193" s="278">
        <v>45000</v>
      </c>
      <c r="L193" s="278">
        <v>0</v>
      </c>
      <c r="M193" s="226">
        <v>45000</v>
      </c>
      <c r="N193" s="226">
        <v>0</v>
      </c>
      <c r="O193" s="331">
        <v>0</v>
      </c>
      <c r="P193" s="294"/>
      <c r="Q193" s="295"/>
    </row>
    <row r="194" spans="1:17" s="13" customFormat="1" ht="12.75" customHeight="1" x14ac:dyDescent="0.25">
      <c r="A194" s="351" t="s">
        <v>302</v>
      </c>
      <c r="B194" s="288"/>
      <c r="C194" s="343" t="s">
        <v>303</v>
      </c>
      <c r="D194" s="346">
        <v>0</v>
      </c>
      <c r="E194" s="277">
        <v>0</v>
      </c>
      <c r="F194" s="277">
        <v>0</v>
      </c>
      <c r="G194" s="225">
        <v>0</v>
      </c>
      <c r="H194" s="225">
        <v>0</v>
      </c>
      <c r="I194" s="325">
        <v>0</v>
      </c>
      <c r="J194" s="330">
        <v>45000</v>
      </c>
      <c r="K194" s="278">
        <v>45000</v>
      </c>
      <c r="L194" s="278">
        <v>0</v>
      </c>
      <c r="M194" s="226">
        <v>45000</v>
      </c>
      <c r="N194" s="226">
        <v>0</v>
      </c>
      <c r="O194" s="331">
        <v>0</v>
      </c>
      <c r="P194" s="294"/>
      <c r="Q194" s="295"/>
    </row>
    <row r="195" spans="1:17" s="13" customFormat="1" ht="12.75" customHeight="1" x14ac:dyDescent="0.25">
      <c r="A195" s="351" t="s">
        <v>304</v>
      </c>
      <c r="B195" s="288"/>
      <c r="C195" s="343" t="s">
        <v>305</v>
      </c>
      <c r="D195" s="346">
        <v>100000</v>
      </c>
      <c r="E195" s="277">
        <v>100000</v>
      </c>
      <c r="F195" s="277">
        <v>0</v>
      </c>
      <c r="G195" s="225">
        <v>0</v>
      </c>
      <c r="H195" s="225">
        <v>85000</v>
      </c>
      <c r="I195" s="325">
        <v>15000</v>
      </c>
      <c r="J195" s="330">
        <v>131674.78</v>
      </c>
      <c r="K195" s="278">
        <v>131674.78</v>
      </c>
      <c r="L195" s="278">
        <v>0</v>
      </c>
      <c r="M195" s="226">
        <v>30000</v>
      </c>
      <c r="N195" s="226">
        <v>86674.78</v>
      </c>
      <c r="O195" s="331">
        <v>15000</v>
      </c>
      <c r="P195" s="294"/>
      <c r="Q195" s="295"/>
    </row>
    <row r="196" spans="1:17" s="13" customFormat="1" ht="12.75" customHeight="1" x14ac:dyDescent="0.25">
      <c r="A196" s="351" t="s">
        <v>306</v>
      </c>
      <c r="B196" s="288"/>
      <c r="C196" s="343" t="s">
        <v>307</v>
      </c>
      <c r="D196" s="346">
        <v>0</v>
      </c>
      <c r="E196" s="277">
        <v>0</v>
      </c>
      <c r="F196" s="277">
        <v>0</v>
      </c>
      <c r="G196" s="225">
        <v>0</v>
      </c>
      <c r="H196" s="225">
        <v>0</v>
      </c>
      <c r="I196" s="325">
        <v>0</v>
      </c>
      <c r="J196" s="330">
        <v>30000</v>
      </c>
      <c r="K196" s="278">
        <v>30000</v>
      </c>
      <c r="L196" s="278">
        <v>0</v>
      </c>
      <c r="M196" s="226">
        <v>30000</v>
      </c>
      <c r="N196" s="226">
        <v>0</v>
      </c>
      <c r="O196" s="331">
        <v>0</v>
      </c>
      <c r="P196" s="294"/>
      <c r="Q196" s="295"/>
    </row>
    <row r="197" spans="1:17" s="13" customFormat="1" ht="12.75" customHeight="1" x14ac:dyDescent="0.25">
      <c r="A197" s="351" t="s">
        <v>1213</v>
      </c>
      <c r="B197" s="288"/>
      <c r="C197" s="343" t="s">
        <v>1214</v>
      </c>
      <c r="D197" s="346">
        <v>15000</v>
      </c>
      <c r="E197" s="277">
        <v>15000</v>
      </c>
      <c r="F197" s="277">
        <v>0</v>
      </c>
      <c r="G197" s="225">
        <v>0</v>
      </c>
      <c r="H197" s="225">
        <v>0</v>
      </c>
      <c r="I197" s="325">
        <v>15000</v>
      </c>
      <c r="J197" s="330">
        <v>15000</v>
      </c>
      <c r="K197" s="278">
        <v>15000</v>
      </c>
      <c r="L197" s="278">
        <v>0</v>
      </c>
      <c r="M197" s="226">
        <v>0</v>
      </c>
      <c r="N197" s="226">
        <v>0</v>
      </c>
      <c r="O197" s="331">
        <v>15000</v>
      </c>
      <c r="P197" s="294"/>
      <c r="Q197" s="295"/>
    </row>
    <row r="198" spans="1:17" s="13" customFormat="1" ht="12.75" customHeight="1" x14ac:dyDescent="0.25">
      <c r="A198" s="351" t="s">
        <v>308</v>
      </c>
      <c r="B198" s="288"/>
      <c r="C198" s="343" t="s">
        <v>309</v>
      </c>
      <c r="D198" s="346">
        <v>85000</v>
      </c>
      <c r="E198" s="277">
        <v>85000</v>
      </c>
      <c r="F198" s="277">
        <v>0</v>
      </c>
      <c r="G198" s="225">
        <v>0</v>
      </c>
      <c r="H198" s="225">
        <v>85000</v>
      </c>
      <c r="I198" s="325">
        <v>0</v>
      </c>
      <c r="J198" s="330">
        <v>86674.78</v>
      </c>
      <c r="K198" s="278">
        <v>86674.78</v>
      </c>
      <c r="L198" s="278">
        <v>0</v>
      </c>
      <c r="M198" s="226">
        <v>0</v>
      </c>
      <c r="N198" s="226">
        <v>86674.78</v>
      </c>
      <c r="O198" s="331">
        <v>0</v>
      </c>
      <c r="P198" s="294"/>
      <c r="Q198" s="295"/>
    </row>
    <row r="199" spans="1:17" s="13" customFormat="1" ht="12.75" customHeight="1" x14ac:dyDescent="0.25">
      <c r="A199" s="351" t="s">
        <v>310</v>
      </c>
      <c r="B199" s="288"/>
      <c r="C199" s="343" t="s">
        <v>311</v>
      </c>
      <c r="D199" s="346">
        <v>800</v>
      </c>
      <c r="E199" s="277">
        <v>800</v>
      </c>
      <c r="F199" s="277">
        <v>0</v>
      </c>
      <c r="G199" s="225">
        <v>0</v>
      </c>
      <c r="H199" s="225">
        <v>800</v>
      </c>
      <c r="I199" s="325">
        <v>0</v>
      </c>
      <c r="J199" s="330">
        <v>-8343.93</v>
      </c>
      <c r="K199" s="278">
        <v>-8343.93</v>
      </c>
      <c r="L199" s="278">
        <v>0</v>
      </c>
      <c r="M199" s="226">
        <v>-9266.25</v>
      </c>
      <c r="N199" s="226">
        <v>922.32</v>
      </c>
      <c r="O199" s="331">
        <v>0</v>
      </c>
      <c r="P199" s="294"/>
      <c r="Q199" s="295"/>
    </row>
    <row r="200" spans="1:17" s="13" customFormat="1" ht="12.75" customHeight="1" x14ac:dyDescent="0.25">
      <c r="A200" s="351" t="s">
        <v>312</v>
      </c>
      <c r="B200" s="288"/>
      <c r="C200" s="343" t="s">
        <v>313</v>
      </c>
      <c r="D200" s="346">
        <v>800</v>
      </c>
      <c r="E200" s="277">
        <v>800</v>
      </c>
      <c r="F200" s="277">
        <v>0</v>
      </c>
      <c r="G200" s="225">
        <v>0</v>
      </c>
      <c r="H200" s="225">
        <v>800</v>
      </c>
      <c r="I200" s="325">
        <v>0</v>
      </c>
      <c r="J200" s="330">
        <v>-8327.68</v>
      </c>
      <c r="K200" s="278">
        <v>-8327.68</v>
      </c>
      <c r="L200" s="278">
        <v>0</v>
      </c>
      <c r="M200" s="226">
        <v>-9250</v>
      </c>
      <c r="N200" s="226">
        <v>922.32</v>
      </c>
      <c r="O200" s="331">
        <v>0</v>
      </c>
      <c r="P200" s="294"/>
      <c r="Q200" s="295"/>
    </row>
    <row r="201" spans="1:17" s="13" customFormat="1" ht="12.75" customHeight="1" x14ac:dyDescent="0.25">
      <c r="A201" s="351" t="s">
        <v>1215</v>
      </c>
      <c r="B201" s="288"/>
      <c r="C201" s="343" t="s">
        <v>1216</v>
      </c>
      <c r="D201" s="346">
        <v>0</v>
      </c>
      <c r="E201" s="277">
        <v>0</v>
      </c>
      <c r="F201" s="277">
        <v>0</v>
      </c>
      <c r="G201" s="225">
        <v>0</v>
      </c>
      <c r="H201" s="225">
        <v>0</v>
      </c>
      <c r="I201" s="325">
        <v>0</v>
      </c>
      <c r="J201" s="330">
        <v>-16.25</v>
      </c>
      <c r="K201" s="278">
        <v>-16.25</v>
      </c>
      <c r="L201" s="278">
        <v>0</v>
      </c>
      <c r="M201" s="226">
        <v>-16.25</v>
      </c>
      <c r="N201" s="226">
        <v>0</v>
      </c>
      <c r="O201" s="331">
        <v>0</v>
      </c>
      <c r="P201" s="294"/>
      <c r="Q201" s="295"/>
    </row>
    <row r="202" spans="1:17" s="13" customFormat="1" ht="12.75" customHeight="1" x14ac:dyDescent="0.25">
      <c r="A202" s="351" t="s">
        <v>314</v>
      </c>
      <c r="B202" s="288"/>
      <c r="C202" s="343" t="s">
        <v>315</v>
      </c>
      <c r="D202" s="346">
        <v>0</v>
      </c>
      <c r="E202" s="277">
        <v>0</v>
      </c>
      <c r="F202" s="277">
        <v>0</v>
      </c>
      <c r="G202" s="225">
        <v>0</v>
      </c>
      <c r="H202" s="225">
        <v>0</v>
      </c>
      <c r="I202" s="325">
        <v>0</v>
      </c>
      <c r="J202" s="330">
        <v>9291.73</v>
      </c>
      <c r="K202" s="278">
        <v>9291.73</v>
      </c>
      <c r="L202" s="278">
        <v>0</v>
      </c>
      <c r="M202" s="226">
        <v>15006.38</v>
      </c>
      <c r="N202" s="226">
        <v>-83344.399999999994</v>
      </c>
      <c r="O202" s="331">
        <v>77629.75</v>
      </c>
      <c r="P202" s="294"/>
      <c r="Q202" s="295"/>
    </row>
    <row r="203" spans="1:17" s="13" customFormat="1" ht="12.75" customHeight="1" x14ac:dyDescent="0.25">
      <c r="A203" s="351" t="s">
        <v>316</v>
      </c>
      <c r="B203" s="288"/>
      <c r="C203" s="343" t="s">
        <v>317</v>
      </c>
      <c r="D203" s="346">
        <v>0</v>
      </c>
      <c r="E203" s="277">
        <v>0</v>
      </c>
      <c r="F203" s="277">
        <v>0</v>
      </c>
      <c r="G203" s="225">
        <v>0</v>
      </c>
      <c r="H203" s="225">
        <v>0</v>
      </c>
      <c r="I203" s="325">
        <v>0</v>
      </c>
      <c r="J203" s="330">
        <v>9291.73</v>
      </c>
      <c r="K203" s="278">
        <v>9291.73</v>
      </c>
      <c r="L203" s="278">
        <v>0</v>
      </c>
      <c r="M203" s="226">
        <v>15006.38</v>
      </c>
      <c r="N203" s="226">
        <v>-83344.399999999994</v>
      </c>
      <c r="O203" s="331">
        <v>77629.75</v>
      </c>
      <c r="P203" s="294"/>
      <c r="Q203" s="295"/>
    </row>
    <row r="204" spans="1:17" s="13" customFormat="1" ht="12.75" customHeight="1" x14ac:dyDescent="0.25">
      <c r="A204" s="351" t="s">
        <v>474</v>
      </c>
      <c r="B204" s="288"/>
      <c r="C204" s="343" t="s">
        <v>475</v>
      </c>
      <c r="D204" s="346">
        <v>0</v>
      </c>
      <c r="E204" s="277">
        <v>0</v>
      </c>
      <c r="F204" s="277">
        <v>0</v>
      </c>
      <c r="G204" s="225">
        <v>0</v>
      </c>
      <c r="H204" s="225">
        <v>0</v>
      </c>
      <c r="I204" s="325">
        <v>0</v>
      </c>
      <c r="J204" s="330">
        <v>15006.38</v>
      </c>
      <c r="K204" s="278">
        <v>15006.38</v>
      </c>
      <c r="L204" s="278">
        <v>0</v>
      </c>
      <c r="M204" s="226">
        <v>15006.38</v>
      </c>
      <c r="N204" s="226">
        <v>0</v>
      </c>
      <c r="O204" s="331">
        <v>0</v>
      </c>
      <c r="P204" s="294"/>
      <c r="Q204" s="295"/>
    </row>
    <row r="205" spans="1:17" s="13" customFormat="1" ht="12.75" customHeight="1" x14ac:dyDescent="0.25">
      <c r="A205" s="351" t="s">
        <v>318</v>
      </c>
      <c r="B205" s="288"/>
      <c r="C205" s="343" t="s">
        <v>319</v>
      </c>
      <c r="D205" s="346">
        <v>0</v>
      </c>
      <c r="E205" s="277">
        <v>0</v>
      </c>
      <c r="F205" s="277">
        <v>0</v>
      </c>
      <c r="G205" s="225">
        <v>0</v>
      </c>
      <c r="H205" s="225">
        <v>0</v>
      </c>
      <c r="I205" s="325">
        <v>0</v>
      </c>
      <c r="J205" s="330">
        <v>77629.75</v>
      </c>
      <c r="K205" s="278">
        <v>77629.75</v>
      </c>
      <c r="L205" s="278">
        <v>0</v>
      </c>
      <c r="M205" s="226">
        <v>0</v>
      </c>
      <c r="N205" s="226">
        <v>0</v>
      </c>
      <c r="O205" s="331">
        <v>77629.75</v>
      </c>
      <c r="P205" s="294"/>
      <c r="Q205" s="295"/>
    </row>
    <row r="206" spans="1:17" s="13" customFormat="1" ht="12.75" customHeight="1" x14ac:dyDescent="0.25">
      <c r="A206" s="351" t="s">
        <v>320</v>
      </c>
      <c r="B206" s="288"/>
      <c r="C206" s="343" t="s">
        <v>321</v>
      </c>
      <c r="D206" s="346">
        <v>0</v>
      </c>
      <c r="E206" s="277">
        <v>0</v>
      </c>
      <c r="F206" s="277">
        <v>0</v>
      </c>
      <c r="G206" s="225">
        <v>0</v>
      </c>
      <c r="H206" s="225">
        <v>0</v>
      </c>
      <c r="I206" s="325">
        <v>0</v>
      </c>
      <c r="J206" s="330">
        <v>-83344.399999999994</v>
      </c>
      <c r="K206" s="278">
        <v>-83344.399999999994</v>
      </c>
      <c r="L206" s="278">
        <v>0</v>
      </c>
      <c r="M206" s="226">
        <v>0</v>
      </c>
      <c r="N206" s="226">
        <v>-83344.399999999994</v>
      </c>
      <c r="O206" s="331">
        <v>0</v>
      </c>
      <c r="P206" s="294"/>
      <c r="Q206" s="295"/>
    </row>
    <row r="207" spans="1:17" s="13" customFormat="1" ht="12.75" customHeight="1" x14ac:dyDescent="0.25">
      <c r="A207" s="351" t="s">
        <v>322</v>
      </c>
      <c r="B207" s="288"/>
      <c r="C207" s="343" t="s">
        <v>323</v>
      </c>
      <c r="D207" s="346">
        <v>2776590050.4899998</v>
      </c>
      <c r="E207" s="277">
        <v>2776590050.4899998</v>
      </c>
      <c r="F207" s="277">
        <v>62490354.640000001</v>
      </c>
      <c r="G207" s="225">
        <v>2494192449.5900002</v>
      </c>
      <c r="H207" s="225">
        <v>154167201.08000001</v>
      </c>
      <c r="I207" s="325">
        <v>190720754.46000001</v>
      </c>
      <c r="J207" s="330">
        <v>2802874963.6700001</v>
      </c>
      <c r="K207" s="278">
        <v>2802874963.6700001</v>
      </c>
      <c r="L207" s="278">
        <v>62465986.920000002</v>
      </c>
      <c r="M207" s="226">
        <v>2529207994.6100001</v>
      </c>
      <c r="N207" s="226">
        <v>154166960.27000001</v>
      </c>
      <c r="O207" s="331">
        <v>181965995.71000001</v>
      </c>
      <c r="P207" s="294"/>
      <c r="Q207" s="295"/>
    </row>
    <row r="208" spans="1:17" s="13" customFormat="1" ht="12.75" customHeight="1" x14ac:dyDescent="0.25">
      <c r="A208" s="351" t="s">
        <v>324</v>
      </c>
      <c r="B208" s="288"/>
      <c r="C208" s="343" t="s">
        <v>325</v>
      </c>
      <c r="D208" s="346">
        <v>2775321189.4099998</v>
      </c>
      <c r="E208" s="277">
        <v>2775321189.4099998</v>
      </c>
      <c r="F208" s="277">
        <v>62490354.640000001</v>
      </c>
      <c r="G208" s="225">
        <v>2484257649.5900002</v>
      </c>
      <c r="H208" s="225">
        <v>164837600</v>
      </c>
      <c r="I208" s="325">
        <v>188716294.46000001</v>
      </c>
      <c r="J208" s="330">
        <v>2801739644.0599999</v>
      </c>
      <c r="K208" s="278">
        <v>2801739644.0599999</v>
      </c>
      <c r="L208" s="278">
        <v>62465986.920000002</v>
      </c>
      <c r="M208" s="226">
        <v>2518850139.6300001</v>
      </c>
      <c r="N208" s="226">
        <v>164837359.19</v>
      </c>
      <c r="O208" s="331">
        <v>180518132.16</v>
      </c>
      <c r="P208" s="294"/>
      <c r="Q208" s="295"/>
    </row>
    <row r="209" spans="1:17" s="13" customFormat="1" ht="12.75" customHeight="1" x14ac:dyDescent="0.25">
      <c r="A209" s="351" t="s">
        <v>326</v>
      </c>
      <c r="B209" s="288"/>
      <c r="C209" s="343" t="s">
        <v>327</v>
      </c>
      <c r="D209" s="346">
        <v>355551400</v>
      </c>
      <c r="E209" s="277">
        <v>355551400</v>
      </c>
      <c r="F209" s="277">
        <v>7000000</v>
      </c>
      <c r="G209" s="225">
        <v>258395100</v>
      </c>
      <c r="H209" s="225">
        <v>41308500</v>
      </c>
      <c r="I209" s="325">
        <v>62847800</v>
      </c>
      <c r="J209" s="330">
        <v>366286800</v>
      </c>
      <c r="K209" s="278">
        <v>366286800</v>
      </c>
      <c r="L209" s="278">
        <v>7000000</v>
      </c>
      <c r="M209" s="226">
        <v>269130500</v>
      </c>
      <c r="N209" s="226">
        <v>41308500</v>
      </c>
      <c r="O209" s="331">
        <v>62847800</v>
      </c>
      <c r="P209" s="294"/>
      <c r="Q209" s="295"/>
    </row>
    <row r="210" spans="1:17" s="13" customFormat="1" ht="12.75" customHeight="1" x14ac:dyDescent="0.25">
      <c r="A210" s="351" t="s">
        <v>328</v>
      </c>
      <c r="B210" s="288"/>
      <c r="C210" s="343" t="s">
        <v>329</v>
      </c>
      <c r="D210" s="346">
        <v>312102900</v>
      </c>
      <c r="E210" s="277">
        <v>312102900</v>
      </c>
      <c r="F210" s="277">
        <v>0</v>
      </c>
      <c r="G210" s="225">
        <v>223006000</v>
      </c>
      <c r="H210" s="225">
        <v>41308500</v>
      </c>
      <c r="I210" s="325">
        <v>47788400</v>
      </c>
      <c r="J210" s="330">
        <v>312102900</v>
      </c>
      <c r="K210" s="278">
        <v>312102900</v>
      </c>
      <c r="L210" s="278">
        <v>0</v>
      </c>
      <c r="M210" s="226">
        <v>223006000</v>
      </c>
      <c r="N210" s="226">
        <v>41308500</v>
      </c>
      <c r="O210" s="331">
        <v>47788400</v>
      </c>
      <c r="P210" s="294"/>
      <c r="Q210" s="295"/>
    </row>
    <row r="211" spans="1:17" s="13" customFormat="1" ht="12.75" customHeight="1" x14ac:dyDescent="0.25">
      <c r="A211" s="351" t="s">
        <v>330</v>
      </c>
      <c r="B211" s="288"/>
      <c r="C211" s="343" t="s">
        <v>331</v>
      </c>
      <c r="D211" s="346">
        <v>223006000</v>
      </c>
      <c r="E211" s="277">
        <v>223006000</v>
      </c>
      <c r="F211" s="277">
        <v>0</v>
      </c>
      <c r="G211" s="225">
        <v>223006000</v>
      </c>
      <c r="H211" s="225">
        <v>0</v>
      </c>
      <c r="I211" s="325">
        <v>0</v>
      </c>
      <c r="J211" s="330">
        <v>223006000</v>
      </c>
      <c r="K211" s="278">
        <v>223006000</v>
      </c>
      <c r="L211" s="278">
        <v>0</v>
      </c>
      <c r="M211" s="226">
        <v>223006000</v>
      </c>
      <c r="N211" s="226">
        <v>0</v>
      </c>
      <c r="O211" s="331">
        <v>0</v>
      </c>
      <c r="P211" s="294"/>
      <c r="Q211" s="295"/>
    </row>
    <row r="212" spans="1:17" s="13" customFormat="1" ht="12.75" customHeight="1" x14ac:dyDescent="0.25">
      <c r="A212" s="351" t="s">
        <v>332</v>
      </c>
      <c r="B212" s="288"/>
      <c r="C212" s="343" t="s">
        <v>333</v>
      </c>
      <c r="D212" s="346">
        <v>47788400</v>
      </c>
      <c r="E212" s="277">
        <v>47788400</v>
      </c>
      <c r="F212" s="277">
        <v>0</v>
      </c>
      <c r="G212" s="225">
        <v>0</v>
      </c>
      <c r="H212" s="225">
        <v>0</v>
      </c>
      <c r="I212" s="325">
        <v>47788400</v>
      </c>
      <c r="J212" s="330">
        <v>47788400</v>
      </c>
      <c r="K212" s="278">
        <v>47788400</v>
      </c>
      <c r="L212" s="278">
        <v>0</v>
      </c>
      <c r="M212" s="226">
        <v>0</v>
      </c>
      <c r="N212" s="226">
        <v>0</v>
      </c>
      <c r="O212" s="331">
        <v>47788400</v>
      </c>
      <c r="P212" s="294"/>
      <c r="Q212" s="295"/>
    </row>
    <row r="213" spans="1:17" s="13" customFormat="1" ht="12.75" customHeight="1" x14ac:dyDescent="0.25">
      <c r="A213" s="351" t="s">
        <v>334</v>
      </c>
      <c r="B213" s="288"/>
      <c r="C213" s="343" t="s">
        <v>335</v>
      </c>
      <c r="D213" s="346">
        <v>41308500</v>
      </c>
      <c r="E213" s="277">
        <v>41308500</v>
      </c>
      <c r="F213" s="277">
        <v>0</v>
      </c>
      <c r="G213" s="225">
        <v>0</v>
      </c>
      <c r="H213" s="225">
        <v>41308500</v>
      </c>
      <c r="I213" s="325">
        <v>0</v>
      </c>
      <c r="J213" s="330">
        <v>41308500</v>
      </c>
      <c r="K213" s="278">
        <v>41308500</v>
      </c>
      <c r="L213" s="278">
        <v>0</v>
      </c>
      <c r="M213" s="226">
        <v>0</v>
      </c>
      <c r="N213" s="226">
        <v>41308500</v>
      </c>
      <c r="O213" s="331">
        <v>0</v>
      </c>
      <c r="P213" s="294"/>
      <c r="Q213" s="295"/>
    </row>
    <row r="214" spans="1:17" s="13" customFormat="1" ht="12.75" customHeight="1" x14ac:dyDescent="0.25">
      <c r="A214" s="351" t="s">
        <v>1221</v>
      </c>
      <c r="B214" s="288"/>
      <c r="C214" s="343" t="s">
        <v>1222</v>
      </c>
      <c r="D214" s="346">
        <v>30466400</v>
      </c>
      <c r="E214" s="277">
        <v>30466400</v>
      </c>
      <c r="F214" s="277">
        <v>0</v>
      </c>
      <c r="G214" s="225">
        <v>24407000</v>
      </c>
      <c r="H214" s="225">
        <v>0</v>
      </c>
      <c r="I214" s="325">
        <v>6059400</v>
      </c>
      <c r="J214" s="330">
        <v>41201800</v>
      </c>
      <c r="K214" s="278">
        <v>41201800</v>
      </c>
      <c r="L214" s="278">
        <v>0</v>
      </c>
      <c r="M214" s="226">
        <v>35142400</v>
      </c>
      <c r="N214" s="226">
        <v>0</v>
      </c>
      <c r="O214" s="331">
        <v>6059400</v>
      </c>
      <c r="P214" s="294"/>
      <c r="Q214" s="295"/>
    </row>
    <row r="215" spans="1:17" s="13" customFormat="1" ht="12.75" customHeight="1" x14ac:dyDescent="0.25">
      <c r="A215" s="351" t="s">
        <v>1223</v>
      </c>
      <c r="B215" s="288"/>
      <c r="C215" s="343" t="s">
        <v>1224</v>
      </c>
      <c r="D215" s="346">
        <v>24407000</v>
      </c>
      <c r="E215" s="277">
        <v>24407000</v>
      </c>
      <c r="F215" s="277">
        <v>0</v>
      </c>
      <c r="G215" s="225">
        <v>24407000</v>
      </c>
      <c r="H215" s="225">
        <v>0</v>
      </c>
      <c r="I215" s="325">
        <v>0</v>
      </c>
      <c r="J215" s="330">
        <v>35142400</v>
      </c>
      <c r="K215" s="278">
        <v>35142400</v>
      </c>
      <c r="L215" s="278">
        <v>0</v>
      </c>
      <c r="M215" s="226">
        <v>35142400</v>
      </c>
      <c r="N215" s="226">
        <v>0</v>
      </c>
      <c r="O215" s="331">
        <v>0</v>
      </c>
      <c r="P215" s="294"/>
      <c r="Q215" s="295"/>
    </row>
    <row r="216" spans="1:17" s="13" customFormat="1" ht="12.75" customHeight="1" x14ac:dyDescent="0.25">
      <c r="A216" s="351" t="s">
        <v>1317</v>
      </c>
      <c r="B216" s="288"/>
      <c r="C216" s="343" t="s">
        <v>1318</v>
      </c>
      <c r="D216" s="346">
        <v>6059400</v>
      </c>
      <c r="E216" s="277">
        <v>6059400</v>
      </c>
      <c r="F216" s="277">
        <v>0</v>
      </c>
      <c r="G216" s="225">
        <v>0</v>
      </c>
      <c r="H216" s="225">
        <v>0</v>
      </c>
      <c r="I216" s="325">
        <v>6059400</v>
      </c>
      <c r="J216" s="330">
        <v>6059400</v>
      </c>
      <c r="K216" s="278">
        <v>6059400</v>
      </c>
      <c r="L216" s="278">
        <v>0</v>
      </c>
      <c r="M216" s="226">
        <v>0</v>
      </c>
      <c r="N216" s="226">
        <v>0</v>
      </c>
      <c r="O216" s="331">
        <v>6059400</v>
      </c>
      <c r="P216" s="294"/>
      <c r="Q216" s="295"/>
    </row>
    <row r="217" spans="1:17" s="13" customFormat="1" ht="12.75" customHeight="1" x14ac:dyDescent="0.25">
      <c r="A217" s="351" t="s">
        <v>336</v>
      </c>
      <c r="B217" s="288"/>
      <c r="C217" s="343" t="s">
        <v>337</v>
      </c>
      <c r="D217" s="346">
        <v>0</v>
      </c>
      <c r="E217" s="277">
        <v>0</v>
      </c>
      <c r="F217" s="277">
        <v>7000000</v>
      </c>
      <c r="G217" s="225">
        <v>0</v>
      </c>
      <c r="H217" s="225">
        <v>0</v>
      </c>
      <c r="I217" s="325">
        <v>7000000</v>
      </c>
      <c r="J217" s="330">
        <v>0</v>
      </c>
      <c r="K217" s="278">
        <v>0</v>
      </c>
      <c r="L217" s="278">
        <v>7000000</v>
      </c>
      <c r="M217" s="226">
        <v>0</v>
      </c>
      <c r="N217" s="226">
        <v>0</v>
      </c>
      <c r="O217" s="331">
        <v>7000000</v>
      </c>
      <c r="P217" s="294"/>
      <c r="Q217" s="295"/>
    </row>
    <row r="218" spans="1:17" ht="12.75" customHeight="1" x14ac:dyDescent="0.25">
      <c r="A218" s="351" t="s">
        <v>338</v>
      </c>
      <c r="B218" s="473"/>
      <c r="C218" s="361" t="s">
        <v>339</v>
      </c>
      <c r="D218" s="363">
        <v>0</v>
      </c>
      <c r="E218" s="304">
        <v>0</v>
      </c>
      <c r="F218" s="304">
        <v>7000000</v>
      </c>
      <c r="G218" s="305">
        <v>0</v>
      </c>
      <c r="H218" s="305">
        <v>0</v>
      </c>
      <c r="I218" s="355">
        <v>7000000</v>
      </c>
      <c r="J218" s="357">
        <v>0</v>
      </c>
      <c r="K218" s="306">
        <v>0</v>
      </c>
      <c r="L218" s="306">
        <v>7000000</v>
      </c>
      <c r="M218" s="307">
        <v>0</v>
      </c>
      <c r="N218" s="307">
        <v>0</v>
      </c>
      <c r="O218" s="358">
        <v>7000000</v>
      </c>
    </row>
    <row r="219" spans="1:17" s="13" customFormat="1" ht="12.75" customHeight="1" x14ac:dyDescent="0.25">
      <c r="A219" s="352" t="s">
        <v>1225</v>
      </c>
      <c r="B219" s="309"/>
      <c r="C219" s="362" t="s">
        <v>1226</v>
      </c>
      <c r="D219" s="347">
        <v>12982100</v>
      </c>
      <c r="E219" s="310">
        <v>12982100</v>
      </c>
      <c r="F219" s="310">
        <v>0</v>
      </c>
      <c r="G219" s="311">
        <v>10982100</v>
      </c>
      <c r="H219" s="311">
        <v>0</v>
      </c>
      <c r="I219" s="326">
        <v>2000000</v>
      </c>
      <c r="J219" s="332">
        <v>12982100</v>
      </c>
      <c r="K219" s="312">
        <v>12982100</v>
      </c>
      <c r="L219" s="312">
        <v>0</v>
      </c>
      <c r="M219" s="313">
        <v>10982100</v>
      </c>
      <c r="N219" s="313">
        <v>0</v>
      </c>
      <c r="O219" s="333">
        <v>2000000</v>
      </c>
      <c r="P219" s="294"/>
      <c r="Q219" s="295"/>
    </row>
    <row r="220" spans="1:17" s="13" customFormat="1" ht="12.75" customHeight="1" x14ac:dyDescent="0.25">
      <c r="A220" s="353" t="s">
        <v>1227</v>
      </c>
      <c r="B220" s="319"/>
      <c r="C220" s="596" t="s">
        <v>1228</v>
      </c>
      <c r="D220" s="348">
        <v>10982100</v>
      </c>
      <c r="E220" s="320">
        <v>10982100</v>
      </c>
      <c r="F220" s="320">
        <v>0</v>
      </c>
      <c r="G220" s="321">
        <v>10982100</v>
      </c>
      <c r="H220" s="321">
        <v>0</v>
      </c>
      <c r="I220" s="327">
        <v>0</v>
      </c>
      <c r="J220" s="334">
        <v>10982100</v>
      </c>
      <c r="K220" s="322">
        <v>10982100</v>
      </c>
      <c r="L220" s="322">
        <v>0</v>
      </c>
      <c r="M220" s="323">
        <v>10982100</v>
      </c>
      <c r="N220" s="323">
        <v>0</v>
      </c>
      <c r="O220" s="335">
        <v>0</v>
      </c>
      <c r="P220" s="294"/>
      <c r="Q220" s="295"/>
    </row>
    <row r="221" spans="1:17" s="13" customFormat="1" ht="12.75" customHeight="1" x14ac:dyDescent="0.25">
      <c r="A221" s="353" t="s">
        <v>1229</v>
      </c>
      <c r="B221" s="319"/>
      <c r="C221" s="596" t="s">
        <v>1230</v>
      </c>
      <c r="D221" s="348">
        <v>2000000</v>
      </c>
      <c r="E221" s="320">
        <v>2000000</v>
      </c>
      <c r="F221" s="320">
        <v>0</v>
      </c>
      <c r="G221" s="321">
        <v>0</v>
      </c>
      <c r="H221" s="321">
        <v>0</v>
      </c>
      <c r="I221" s="327">
        <v>2000000</v>
      </c>
      <c r="J221" s="334">
        <v>2000000</v>
      </c>
      <c r="K221" s="322">
        <v>2000000</v>
      </c>
      <c r="L221" s="322">
        <v>0</v>
      </c>
      <c r="M221" s="323">
        <v>0</v>
      </c>
      <c r="N221" s="323">
        <v>0</v>
      </c>
      <c r="O221" s="335">
        <v>2000000</v>
      </c>
      <c r="P221" s="294"/>
      <c r="Q221" s="295"/>
    </row>
    <row r="222" spans="1:17" s="13" customFormat="1" ht="12.75" customHeight="1" x14ac:dyDescent="0.25">
      <c r="A222" s="353" t="s">
        <v>340</v>
      </c>
      <c r="B222" s="319"/>
      <c r="C222" s="596" t="s">
        <v>341</v>
      </c>
      <c r="D222" s="348">
        <v>730998089.40999997</v>
      </c>
      <c r="E222" s="320">
        <v>730998089.40999997</v>
      </c>
      <c r="F222" s="320">
        <v>2000000</v>
      </c>
      <c r="G222" s="321">
        <v>545976694.95000005</v>
      </c>
      <c r="H222" s="321">
        <v>111276100</v>
      </c>
      <c r="I222" s="327">
        <v>75745294.459999993</v>
      </c>
      <c r="J222" s="334">
        <v>714711862.42999995</v>
      </c>
      <c r="K222" s="322">
        <v>714711862.42999995</v>
      </c>
      <c r="L222" s="322">
        <v>2000000</v>
      </c>
      <c r="M222" s="323">
        <v>537789074.32000005</v>
      </c>
      <c r="N222" s="323">
        <v>111275931.69</v>
      </c>
      <c r="O222" s="335">
        <v>67646856.420000002</v>
      </c>
      <c r="P222" s="294"/>
      <c r="Q222" s="295"/>
    </row>
    <row r="223" spans="1:17" s="13" customFormat="1" ht="12.75" customHeight="1" x14ac:dyDescent="0.25">
      <c r="A223" s="353" t="s">
        <v>342</v>
      </c>
      <c r="B223" s="319"/>
      <c r="C223" s="596" t="s">
        <v>343</v>
      </c>
      <c r="D223" s="348">
        <v>467977800</v>
      </c>
      <c r="E223" s="320">
        <v>467977800</v>
      </c>
      <c r="F223" s="320">
        <v>0</v>
      </c>
      <c r="G223" s="321">
        <v>467977800</v>
      </c>
      <c r="H223" s="321">
        <v>0</v>
      </c>
      <c r="I223" s="327">
        <v>0</v>
      </c>
      <c r="J223" s="334">
        <v>465098371.94</v>
      </c>
      <c r="K223" s="322">
        <v>465098371.94</v>
      </c>
      <c r="L223" s="322">
        <v>0</v>
      </c>
      <c r="M223" s="323">
        <v>465098371.94</v>
      </c>
      <c r="N223" s="323">
        <v>0</v>
      </c>
      <c r="O223" s="335">
        <v>0</v>
      </c>
      <c r="P223" s="294"/>
      <c r="Q223" s="295"/>
    </row>
    <row r="224" spans="1:17" s="13" customFormat="1" ht="12.75" customHeight="1" x14ac:dyDescent="0.25">
      <c r="A224" s="353" t="s">
        <v>344</v>
      </c>
      <c r="B224" s="319"/>
      <c r="C224" s="596" t="s">
        <v>345</v>
      </c>
      <c r="D224" s="348">
        <v>467977800</v>
      </c>
      <c r="E224" s="320">
        <v>467977800</v>
      </c>
      <c r="F224" s="320">
        <v>0</v>
      </c>
      <c r="G224" s="321">
        <v>467977800</v>
      </c>
      <c r="H224" s="321">
        <v>0</v>
      </c>
      <c r="I224" s="327">
        <v>0</v>
      </c>
      <c r="J224" s="334">
        <v>465098371.94</v>
      </c>
      <c r="K224" s="322">
        <v>465098371.94</v>
      </c>
      <c r="L224" s="322">
        <v>0</v>
      </c>
      <c r="M224" s="323">
        <v>465098371.94</v>
      </c>
      <c r="N224" s="323">
        <v>0</v>
      </c>
      <c r="O224" s="335">
        <v>0</v>
      </c>
      <c r="P224" s="294"/>
      <c r="Q224" s="295"/>
    </row>
    <row r="225" spans="1:17" s="13" customFormat="1" ht="12.75" customHeight="1" x14ac:dyDescent="0.25">
      <c r="A225" s="353" t="s">
        <v>1319</v>
      </c>
      <c r="B225" s="319"/>
      <c r="C225" s="596" t="s">
        <v>1320</v>
      </c>
      <c r="D225" s="348">
        <v>549694.46</v>
      </c>
      <c r="E225" s="320">
        <v>549694.46</v>
      </c>
      <c r="F225" s="320">
        <v>0</v>
      </c>
      <c r="G225" s="321">
        <v>0</v>
      </c>
      <c r="H225" s="321">
        <v>0</v>
      </c>
      <c r="I225" s="327">
        <v>549694.46</v>
      </c>
      <c r="J225" s="334">
        <v>549694.46</v>
      </c>
      <c r="K225" s="322">
        <v>549694.46</v>
      </c>
      <c r="L225" s="322">
        <v>0</v>
      </c>
      <c r="M225" s="323">
        <v>0</v>
      </c>
      <c r="N225" s="323">
        <v>0</v>
      </c>
      <c r="O225" s="335">
        <v>549694.46</v>
      </c>
      <c r="P225" s="294"/>
      <c r="Q225" s="295"/>
    </row>
    <row r="226" spans="1:17" s="13" customFormat="1" ht="12.75" customHeight="1" x14ac:dyDescent="0.25">
      <c r="A226" s="353" t="s">
        <v>1321</v>
      </c>
      <c r="B226" s="319"/>
      <c r="C226" s="596" t="s">
        <v>1322</v>
      </c>
      <c r="D226" s="348">
        <v>549694.46</v>
      </c>
      <c r="E226" s="320">
        <v>549694.46</v>
      </c>
      <c r="F226" s="320">
        <v>0</v>
      </c>
      <c r="G226" s="321">
        <v>0</v>
      </c>
      <c r="H226" s="321">
        <v>0</v>
      </c>
      <c r="I226" s="327">
        <v>549694.46</v>
      </c>
      <c r="J226" s="334">
        <v>549694.46</v>
      </c>
      <c r="K226" s="322">
        <v>549694.46</v>
      </c>
      <c r="L226" s="322">
        <v>0</v>
      </c>
      <c r="M226" s="323">
        <v>0</v>
      </c>
      <c r="N226" s="323">
        <v>0</v>
      </c>
      <c r="O226" s="335">
        <v>549694.46</v>
      </c>
      <c r="P226" s="294"/>
      <c r="Q226" s="295"/>
    </row>
    <row r="227" spans="1:17" s="13" customFormat="1" ht="12.75" customHeight="1" x14ac:dyDescent="0.25">
      <c r="A227" s="353" t="s">
        <v>346</v>
      </c>
      <c r="B227" s="319"/>
      <c r="C227" s="596" t="s">
        <v>347</v>
      </c>
      <c r="D227" s="348">
        <v>55733500</v>
      </c>
      <c r="E227" s="320">
        <v>55733500</v>
      </c>
      <c r="F227" s="320">
        <v>0</v>
      </c>
      <c r="G227" s="321">
        <v>55733500</v>
      </c>
      <c r="H227" s="321">
        <v>0</v>
      </c>
      <c r="I227" s="327">
        <v>0</v>
      </c>
      <c r="J227" s="334">
        <v>55699098.609999999</v>
      </c>
      <c r="K227" s="322">
        <v>55699098.609999999</v>
      </c>
      <c r="L227" s="322">
        <v>0</v>
      </c>
      <c r="M227" s="323">
        <v>55699098.609999999</v>
      </c>
      <c r="N227" s="323">
        <v>0</v>
      </c>
      <c r="O227" s="335">
        <v>0</v>
      </c>
      <c r="P227" s="294"/>
      <c r="Q227" s="295"/>
    </row>
    <row r="228" spans="1:17" s="13" customFormat="1" ht="12.75" customHeight="1" x14ac:dyDescent="0.25">
      <c r="A228" s="353" t="s">
        <v>348</v>
      </c>
      <c r="B228" s="319"/>
      <c r="C228" s="596" t="s">
        <v>349</v>
      </c>
      <c r="D228" s="348">
        <v>55733500</v>
      </c>
      <c r="E228" s="320">
        <v>55733500</v>
      </c>
      <c r="F228" s="320">
        <v>0</v>
      </c>
      <c r="G228" s="321">
        <v>55733500</v>
      </c>
      <c r="H228" s="321">
        <v>0</v>
      </c>
      <c r="I228" s="327">
        <v>0</v>
      </c>
      <c r="J228" s="334">
        <v>55699098.609999999</v>
      </c>
      <c r="K228" s="322">
        <v>55699098.609999999</v>
      </c>
      <c r="L228" s="322">
        <v>0</v>
      </c>
      <c r="M228" s="323">
        <v>55699098.609999999</v>
      </c>
      <c r="N228" s="323">
        <v>0</v>
      </c>
      <c r="O228" s="335">
        <v>0</v>
      </c>
      <c r="P228" s="294"/>
      <c r="Q228" s="295"/>
    </row>
    <row r="229" spans="1:17" s="13" customFormat="1" ht="12.75" customHeight="1" x14ac:dyDescent="0.25">
      <c r="A229" s="353" t="s">
        <v>350</v>
      </c>
      <c r="B229" s="319"/>
      <c r="C229" s="596" t="s">
        <v>351</v>
      </c>
      <c r="D229" s="348">
        <v>4297400</v>
      </c>
      <c r="E229" s="320">
        <v>4297400</v>
      </c>
      <c r="F229" s="320">
        <v>0</v>
      </c>
      <c r="G229" s="321">
        <v>0</v>
      </c>
      <c r="H229" s="321">
        <v>566300</v>
      </c>
      <c r="I229" s="327">
        <v>3731100</v>
      </c>
      <c r="J229" s="334">
        <v>4297400</v>
      </c>
      <c r="K229" s="322">
        <v>4297400</v>
      </c>
      <c r="L229" s="322">
        <v>0</v>
      </c>
      <c r="M229" s="323">
        <v>0</v>
      </c>
      <c r="N229" s="323">
        <v>566300</v>
      </c>
      <c r="O229" s="335">
        <v>3731100</v>
      </c>
      <c r="P229" s="294"/>
      <c r="Q229" s="295"/>
    </row>
    <row r="230" spans="1:17" s="13" customFormat="1" ht="12.75" customHeight="1" x14ac:dyDescent="0.25">
      <c r="A230" s="353" t="s">
        <v>352</v>
      </c>
      <c r="B230" s="319"/>
      <c r="C230" s="596" t="s">
        <v>353</v>
      </c>
      <c r="D230" s="348">
        <v>3731100</v>
      </c>
      <c r="E230" s="320">
        <v>3731100</v>
      </c>
      <c r="F230" s="320">
        <v>0</v>
      </c>
      <c r="G230" s="321">
        <v>0</v>
      </c>
      <c r="H230" s="321">
        <v>0</v>
      </c>
      <c r="I230" s="327">
        <v>3731100</v>
      </c>
      <c r="J230" s="334">
        <v>3731100</v>
      </c>
      <c r="K230" s="322">
        <v>3731100</v>
      </c>
      <c r="L230" s="322">
        <v>0</v>
      </c>
      <c r="M230" s="323">
        <v>0</v>
      </c>
      <c r="N230" s="323">
        <v>0</v>
      </c>
      <c r="O230" s="335">
        <v>3731100</v>
      </c>
      <c r="P230" s="294"/>
      <c r="Q230" s="295"/>
    </row>
    <row r="231" spans="1:17" s="13" customFormat="1" ht="12.75" customHeight="1" x14ac:dyDescent="0.25">
      <c r="A231" s="353" t="s">
        <v>354</v>
      </c>
      <c r="B231" s="319"/>
      <c r="C231" s="596" t="s">
        <v>355</v>
      </c>
      <c r="D231" s="348">
        <v>566300</v>
      </c>
      <c r="E231" s="320">
        <v>566300</v>
      </c>
      <c r="F231" s="320">
        <v>0</v>
      </c>
      <c r="G231" s="321">
        <v>0</v>
      </c>
      <c r="H231" s="321">
        <v>566300</v>
      </c>
      <c r="I231" s="327">
        <v>0</v>
      </c>
      <c r="J231" s="334">
        <v>566300</v>
      </c>
      <c r="K231" s="322">
        <v>566300</v>
      </c>
      <c r="L231" s="322">
        <v>0</v>
      </c>
      <c r="M231" s="323">
        <v>0</v>
      </c>
      <c r="N231" s="323">
        <v>566300</v>
      </c>
      <c r="O231" s="335">
        <v>0</v>
      </c>
      <c r="P231" s="294"/>
      <c r="Q231" s="295"/>
    </row>
    <row r="232" spans="1:17" s="13" customFormat="1" ht="12.75" customHeight="1" x14ac:dyDescent="0.25">
      <c r="A232" s="353" t="s">
        <v>356</v>
      </c>
      <c r="B232" s="319"/>
      <c r="C232" s="596" t="s">
        <v>357</v>
      </c>
      <c r="D232" s="348">
        <v>12961500</v>
      </c>
      <c r="E232" s="320">
        <v>12961500</v>
      </c>
      <c r="F232" s="320">
        <v>0</v>
      </c>
      <c r="G232" s="321">
        <v>2422000</v>
      </c>
      <c r="H232" s="321">
        <v>10539500</v>
      </c>
      <c r="I232" s="327">
        <v>0</v>
      </c>
      <c r="J232" s="334">
        <v>12961369.029999999</v>
      </c>
      <c r="K232" s="322">
        <v>12961369.029999999</v>
      </c>
      <c r="L232" s="322">
        <v>0</v>
      </c>
      <c r="M232" s="323">
        <v>2421936.4900000002</v>
      </c>
      <c r="N232" s="323">
        <v>10539432.539999999</v>
      </c>
      <c r="O232" s="335">
        <v>0</v>
      </c>
      <c r="P232" s="294"/>
      <c r="Q232" s="295"/>
    </row>
    <row r="233" spans="1:17" s="13" customFormat="1" ht="12.75" customHeight="1" x14ac:dyDescent="0.25">
      <c r="A233" s="353" t="s">
        <v>358</v>
      </c>
      <c r="B233" s="319"/>
      <c r="C233" s="596" t="s">
        <v>359</v>
      </c>
      <c r="D233" s="348">
        <v>2422000</v>
      </c>
      <c r="E233" s="320">
        <v>2422000</v>
      </c>
      <c r="F233" s="320">
        <v>0</v>
      </c>
      <c r="G233" s="321">
        <v>2422000</v>
      </c>
      <c r="H233" s="321">
        <v>0</v>
      </c>
      <c r="I233" s="327">
        <v>0</v>
      </c>
      <c r="J233" s="334">
        <v>2421936.4900000002</v>
      </c>
      <c r="K233" s="322">
        <v>2421936.4900000002</v>
      </c>
      <c r="L233" s="322">
        <v>0</v>
      </c>
      <c r="M233" s="323">
        <v>2421936.4900000002</v>
      </c>
      <c r="N233" s="323">
        <v>0</v>
      </c>
      <c r="O233" s="335">
        <v>0</v>
      </c>
      <c r="P233" s="294"/>
      <c r="Q233" s="295"/>
    </row>
    <row r="234" spans="1:17" s="13" customFormat="1" ht="12.75" customHeight="1" x14ac:dyDescent="0.25">
      <c r="A234" s="353" t="s">
        <v>360</v>
      </c>
      <c r="B234" s="319"/>
      <c r="C234" s="596" t="s">
        <v>361</v>
      </c>
      <c r="D234" s="348">
        <v>10539500</v>
      </c>
      <c r="E234" s="320">
        <v>10539500</v>
      </c>
      <c r="F234" s="320">
        <v>0</v>
      </c>
      <c r="G234" s="321">
        <v>0</v>
      </c>
      <c r="H234" s="321">
        <v>10539500</v>
      </c>
      <c r="I234" s="327">
        <v>0</v>
      </c>
      <c r="J234" s="334">
        <v>10539432.539999999</v>
      </c>
      <c r="K234" s="322">
        <v>10539432.539999999</v>
      </c>
      <c r="L234" s="322">
        <v>0</v>
      </c>
      <c r="M234" s="323">
        <v>0</v>
      </c>
      <c r="N234" s="323">
        <v>10539432.539999999</v>
      </c>
      <c r="O234" s="335">
        <v>0</v>
      </c>
      <c r="P234" s="294"/>
      <c r="Q234" s="295"/>
    </row>
    <row r="235" spans="1:17" s="13" customFormat="1" ht="12.75" customHeight="1" x14ac:dyDescent="0.25">
      <c r="A235" s="353" t="s">
        <v>362</v>
      </c>
      <c r="B235" s="319"/>
      <c r="C235" s="596" t="s">
        <v>363</v>
      </c>
      <c r="D235" s="348">
        <v>4609800</v>
      </c>
      <c r="E235" s="320">
        <v>4609800</v>
      </c>
      <c r="F235" s="320">
        <v>0</v>
      </c>
      <c r="G235" s="321">
        <v>4289300</v>
      </c>
      <c r="H235" s="321">
        <v>0</v>
      </c>
      <c r="I235" s="327">
        <v>320500</v>
      </c>
      <c r="J235" s="334">
        <v>4609800</v>
      </c>
      <c r="K235" s="322">
        <v>4609800</v>
      </c>
      <c r="L235" s="322">
        <v>0</v>
      </c>
      <c r="M235" s="323">
        <v>4289300</v>
      </c>
      <c r="N235" s="323">
        <v>0</v>
      </c>
      <c r="O235" s="335">
        <v>320500</v>
      </c>
      <c r="P235" s="294"/>
      <c r="Q235" s="295"/>
    </row>
    <row r="236" spans="1:17" s="13" customFormat="1" ht="12.75" customHeight="1" x14ac:dyDescent="0.25">
      <c r="A236" s="353" t="s">
        <v>364</v>
      </c>
      <c r="B236" s="319"/>
      <c r="C236" s="596" t="s">
        <v>365</v>
      </c>
      <c r="D236" s="348">
        <v>4289300</v>
      </c>
      <c r="E236" s="320">
        <v>4289300</v>
      </c>
      <c r="F236" s="320">
        <v>0</v>
      </c>
      <c r="G236" s="321">
        <v>4289300</v>
      </c>
      <c r="H236" s="321">
        <v>0</v>
      </c>
      <c r="I236" s="327">
        <v>0</v>
      </c>
      <c r="J236" s="334">
        <v>4289300</v>
      </c>
      <c r="K236" s="322">
        <v>4289300</v>
      </c>
      <c r="L236" s="322">
        <v>0</v>
      </c>
      <c r="M236" s="323">
        <v>4289300</v>
      </c>
      <c r="N236" s="323">
        <v>0</v>
      </c>
      <c r="O236" s="335">
        <v>0</v>
      </c>
      <c r="P236" s="294"/>
      <c r="Q236" s="295"/>
    </row>
    <row r="237" spans="1:17" s="13" customFormat="1" ht="12.75" customHeight="1" x14ac:dyDescent="0.25">
      <c r="A237" s="353" t="s">
        <v>1237</v>
      </c>
      <c r="B237" s="319"/>
      <c r="C237" s="596" t="s">
        <v>1238</v>
      </c>
      <c r="D237" s="348">
        <v>320500</v>
      </c>
      <c r="E237" s="320">
        <v>320500</v>
      </c>
      <c r="F237" s="320">
        <v>0</v>
      </c>
      <c r="G237" s="321">
        <v>0</v>
      </c>
      <c r="H237" s="321">
        <v>0</v>
      </c>
      <c r="I237" s="327">
        <v>320500</v>
      </c>
      <c r="J237" s="334">
        <v>320500</v>
      </c>
      <c r="K237" s="322">
        <v>320500</v>
      </c>
      <c r="L237" s="322">
        <v>0</v>
      </c>
      <c r="M237" s="323">
        <v>0</v>
      </c>
      <c r="N237" s="323">
        <v>0</v>
      </c>
      <c r="O237" s="335">
        <v>320500</v>
      </c>
      <c r="P237" s="294"/>
      <c r="Q237" s="295"/>
    </row>
    <row r="238" spans="1:17" s="13" customFormat="1" ht="12.75" customHeight="1" x14ac:dyDescent="0.25">
      <c r="A238" s="353" t="s">
        <v>366</v>
      </c>
      <c r="B238" s="319"/>
      <c r="C238" s="596" t="s">
        <v>367</v>
      </c>
      <c r="D238" s="348">
        <v>15913900</v>
      </c>
      <c r="E238" s="320">
        <v>15913900</v>
      </c>
      <c r="F238" s="320">
        <v>0</v>
      </c>
      <c r="G238" s="321">
        <v>0</v>
      </c>
      <c r="H238" s="321">
        <v>0</v>
      </c>
      <c r="I238" s="327">
        <v>15913900</v>
      </c>
      <c r="J238" s="334">
        <v>15913878.18</v>
      </c>
      <c r="K238" s="322">
        <v>15913878.18</v>
      </c>
      <c r="L238" s="322">
        <v>0</v>
      </c>
      <c r="M238" s="323">
        <v>0</v>
      </c>
      <c r="N238" s="323">
        <v>0</v>
      </c>
      <c r="O238" s="335">
        <v>15913878.18</v>
      </c>
      <c r="P238" s="294"/>
      <c r="Q238" s="295"/>
    </row>
    <row r="239" spans="1:17" s="13" customFormat="1" ht="12.75" customHeight="1" x14ac:dyDescent="0.25">
      <c r="A239" s="353" t="s">
        <v>368</v>
      </c>
      <c r="B239" s="319"/>
      <c r="C239" s="596" t="s">
        <v>369</v>
      </c>
      <c r="D239" s="348">
        <v>15913900</v>
      </c>
      <c r="E239" s="320">
        <v>15913900</v>
      </c>
      <c r="F239" s="320">
        <v>0</v>
      </c>
      <c r="G239" s="321">
        <v>0</v>
      </c>
      <c r="H239" s="321">
        <v>0</v>
      </c>
      <c r="I239" s="327">
        <v>15913900</v>
      </c>
      <c r="J239" s="334">
        <v>15913878.18</v>
      </c>
      <c r="K239" s="322">
        <v>15913878.18</v>
      </c>
      <c r="L239" s="322">
        <v>0</v>
      </c>
      <c r="M239" s="323">
        <v>0</v>
      </c>
      <c r="N239" s="323">
        <v>0</v>
      </c>
      <c r="O239" s="335">
        <v>15913878.18</v>
      </c>
      <c r="P239" s="294"/>
      <c r="Q239" s="295"/>
    </row>
    <row r="240" spans="1:17" s="13" customFormat="1" ht="12.75" customHeight="1" x14ac:dyDescent="0.25">
      <c r="A240" s="353" t="s">
        <v>370</v>
      </c>
      <c r="B240" s="319"/>
      <c r="C240" s="596" t="s">
        <v>371</v>
      </c>
      <c r="D240" s="348">
        <v>1978000</v>
      </c>
      <c r="E240" s="320">
        <v>1978000</v>
      </c>
      <c r="F240" s="320">
        <v>0</v>
      </c>
      <c r="G240" s="321">
        <v>1978000</v>
      </c>
      <c r="H240" s="321">
        <v>0</v>
      </c>
      <c r="I240" s="327">
        <v>0</v>
      </c>
      <c r="J240" s="334">
        <v>1978000</v>
      </c>
      <c r="K240" s="322">
        <v>1978000</v>
      </c>
      <c r="L240" s="322">
        <v>0</v>
      </c>
      <c r="M240" s="323">
        <v>1978000</v>
      </c>
      <c r="N240" s="323">
        <v>0</v>
      </c>
      <c r="O240" s="335">
        <v>0</v>
      </c>
      <c r="P240" s="294"/>
      <c r="Q240" s="295"/>
    </row>
    <row r="241" spans="1:17" s="13" customFormat="1" ht="12.75" customHeight="1" x14ac:dyDescent="0.25">
      <c r="A241" s="353" t="s">
        <v>372</v>
      </c>
      <c r="B241" s="319"/>
      <c r="C241" s="596" t="s">
        <v>373</v>
      </c>
      <c r="D241" s="348">
        <v>1978000</v>
      </c>
      <c r="E241" s="320">
        <v>1978000</v>
      </c>
      <c r="F241" s="320">
        <v>0</v>
      </c>
      <c r="G241" s="321">
        <v>1978000</v>
      </c>
      <c r="H241" s="321">
        <v>0</v>
      </c>
      <c r="I241" s="327">
        <v>0</v>
      </c>
      <c r="J241" s="334">
        <v>1978000</v>
      </c>
      <c r="K241" s="322">
        <v>1978000</v>
      </c>
      <c r="L241" s="322">
        <v>0</v>
      </c>
      <c r="M241" s="323">
        <v>1978000</v>
      </c>
      <c r="N241" s="323">
        <v>0</v>
      </c>
      <c r="O241" s="335">
        <v>0</v>
      </c>
      <c r="P241" s="294"/>
      <c r="Q241" s="295"/>
    </row>
    <row r="242" spans="1:17" s="13" customFormat="1" ht="12.75" customHeight="1" x14ac:dyDescent="0.25">
      <c r="A242" s="353" t="s">
        <v>1239</v>
      </c>
      <c r="B242" s="319"/>
      <c r="C242" s="596" t="s">
        <v>1240</v>
      </c>
      <c r="D242" s="348">
        <v>0</v>
      </c>
      <c r="E242" s="320">
        <v>0</v>
      </c>
      <c r="F242" s="320">
        <v>2000000</v>
      </c>
      <c r="G242" s="321">
        <v>0</v>
      </c>
      <c r="H242" s="321">
        <v>345600</v>
      </c>
      <c r="I242" s="327">
        <v>1654400</v>
      </c>
      <c r="J242" s="334">
        <v>0</v>
      </c>
      <c r="K242" s="322">
        <v>0</v>
      </c>
      <c r="L242" s="322">
        <v>2000000</v>
      </c>
      <c r="M242" s="323">
        <v>0</v>
      </c>
      <c r="N242" s="323">
        <v>345600</v>
      </c>
      <c r="O242" s="335">
        <v>1654400</v>
      </c>
      <c r="P242" s="294"/>
      <c r="Q242" s="295"/>
    </row>
    <row r="243" spans="1:17" s="13" customFormat="1" ht="12.75" customHeight="1" x14ac:dyDescent="0.25">
      <c r="A243" s="353" t="s">
        <v>1241</v>
      </c>
      <c r="B243" s="319"/>
      <c r="C243" s="596" t="s">
        <v>1242</v>
      </c>
      <c r="D243" s="348">
        <v>0</v>
      </c>
      <c r="E243" s="320">
        <v>0</v>
      </c>
      <c r="F243" s="320">
        <v>1654400</v>
      </c>
      <c r="G243" s="321">
        <v>0</v>
      </c>
      <c r="H243" s="321">
        <v>0</v>
      </c>
      <c r="I243" s="327">
        <v>1654400</v>
      </c>
      <c r="J243" s="334">
        <v>0</v>
      </c>
      <c r="K243" s="322">
        <v>0</v>
      </c>
      <c r="L243" s="322">
        <v>1654400</v>
      </c>
      <c r="M243" s="323">
        <v>0</v>
      </c>
      <c r="N243" s="323">
        <v>0</v>
      </c>
      <c r="O243" s="335">
        <v>1654400</v>
      </c>
      <c r="P243" s="294"/>
      <c r="Q243" s="295"/>
    </row>
    <row r="244" spans="1:17" s="13" customFormat="1" ht="12.75" customHeight="1" x14ac:dyDescent="0.25">
      <c r="A244" s="353" t="s">
        <v>1323</v>
      </c>
      <c r="B244" s="319"/>
      <c r="C244" s="596" t="s">
        <v>1324</v>
      </c>
      <c r="D244" s="348">
        <v>0</v>
      </c>
      <c r="E244" s="320">
        <v>0</v>
      </c>
      <c r="F244" s="320">
        <v>345600</v>
      </c>
      <c r="G244" s="321">
        <v>0</v>
      </c>
      <c r="H244" s="321">
        <v>345600</v>
      </c>
      <c r="I244" s="327">
        <v>0</v>
      </c>
      <c r="J244" s="334">
        <v>0</v>
      </c>
      <c r="K244" s="322">
        <v>0</v>
      </c>
      <c r="L244" s="322">
        <v>345600</v>
      </c>
      <c r="M244" s="323">
        <v>0</v>
      </c>
      <c r="N244" s="323">
        <v>345600</v>
      </c>
      <c r="O244" s="335">
        <v>0</v>
      </c>
      <c r="P244" s="294"/>
      <c r="Q244" s="295"/>
    </row>
    <row r="245" spans="1:17" s="13" customFormat="1" ht="12.75" customHeight="1" x14ac:dyDescent="0.25">
      <c r="A245" s="353" t="s">
        <v>374</v>
      </c>
      <c r="B245" s="319"/>
      <c r="C245" s="596" t="s">
        <v>375</v>
      </c>
      <c r="D245" s="348">
        <v>166976494.94999999</v>
      </c>
      <c r="E245" s="320">
        <v>166976494.94999999</v>
      </c>
      <c r="F245" s="320">
        <v>0</v>
      </c>
      <c r="G245" s="321">
        <v>13576094.949999999</v>
      </c>
      <c r="H245" s="321">
        <v>99824700</v>
      </c>
      <c r="I245" s="327">
        <v>53575700</v>
      </c>
      <c r="J245" s="334">
        <v>153604250.21000001</v>
      </c>
      <c r="K245" s="322">
        <v>153604250.21000001</v>
      </c>
      <c r="L245" s="322">
        <v>0</v>
      </c>
      <c r="M245" s="323">
        <v>8302367.2800000003</v>
      </c>
      <c r="N245" s="323">
        <v>99824599.150000006</v>
      </c>
      <c r="O245" s="335">
        <v>45477283.780000001</v>
      </c>
      <c r="P245" s="294"/>
      <c r="Q245" s="295"/>
    </row>
    <row r="246" spans="1:17" s="13" customFormat="1" ht="12.75" customHeight="1" x14ac:dyDescent="0.25">
      <c r="A246" s="353" t="s">
        <v>376</v>
      </c>
      <c r="B246" s="319"/>
      <c r="C246" s="596" t="s">
        <v>377</v>
      </c>
      <c r="D246" s="348">
        <v>13576094.949999999</v>
      </c>
      <c r="E246" s="320">
        <v>13576094.949999999</v>
      </c>
      <c r="F246" s="320">
        <v>0</v>
      </c>
      <c r="G246" s="321">
        <v>13576094.949999999</v>
      </c>
      <c r="H246" s="321">
        <v>0</v>
      </c>
      <c r="I246" s="327">
        <v>0</v>
      </c>
      <c r="J246" s="334">
        <v>8302367.2800000003</v>
      </c>
      <c r="K246" s="322">
        <v>8302367.2800000003</v>
      </c>
      <c r="L246" s="322">
        <v>0</v>
      </c>
      <c r="M246" s="323">
        <v>8302367.2800000003</v>
      </c>
      <c r="N246" s="323">
        <v>0</v>
      </c>
      <c r="O246" s="335">
        <v>0</v>
      </c>
      <c r="P246" s="294"/>
      <c r="Q246" s="295"/>
    </row>
    <row r="247" spans="1:17" s="13" customFormat="1" ht="12.75" customHeight="1" x14ac:dyDescent="0.25">
      <c r="A247" s="353" t="s">
        <v>378</v>
      </c>
      <c r="B247" s="319"/>
      <c r="C247" s="596" t="s">
        <v>379</v>
      </c>
      <c r="D247" s="348">
        <v>53575700</v>
      </c>
      <c r="E247" s="320">
        <v>53575700</v>
      </c>
      <c r="F247" s="320">
        <v>0</v>
      </c>
      <c r="G247" s="321">
        <v>0</v>
      </c>
      <c r="H247" s="321">
        <v>0</v>
      </c>
      <c r="I247" s="327">
        <v>53575700</v>
      </c>
      <c r="J247" s="334">
        <v>45477283.780000001</v>
      </c>
      <c r="K247" s="322">
        <v>45477283.780000001</v>
      </c>
      <c r="L247" s="322">
        <v>0</v>
      </c>
      <c r="M247" s="323">
        <v>0</v>
      </c>
      <c r="N247" s="323">
        <v>0</v>
      </c>
      <c r="O247" s="335">
        <v>45477283.780000001</v>
      </c>
      <c r="P247" s="294"/>
      <c r="Q247" s="295"/>
    </row>
    <row r="248" spans="1:17" s="13" customFormat="1" ht="12.75" customHeight="1" x14ac:dyDescent="0.25">
      <c r="A248" s="353" t="s">
        <v>380</v>
      </c>
      <c r="B248" s="319"/>
      <c r="C248" s="596" t="s">
        <v>381</v>
      </c>
      <c r="D248" s="348">
        <v>99824700</v>
      </c>
      <c r="E248" s="320">
        <v>99824700</v>
      </c>
      <c r="F248" s="320">
        <v>0</v>
      </c>
      <c r="G248" s="321">
        <v>0</v>
      </c>
      <c r="H248" s="321">
        <v>99824700</v>
      </c>
      <c r="I248" s="327">
        <v>0</v>
      </c>
      <c r="J248" s="334">
        <v>99824599.150000006</v>
      </c>
      <c r="K248" s="322">
        <v>99824599.150000006</v>
      </c>
      <c r="L248" s="322">
        <v>0</v>
      </c>
      <c r="M248" s="323">
        <v>0</v>
      </c>
      <c r="N248" s="323">
        <v>99824599.150000006</v>
      </c>
      <c r="O248" s="335">
        <v>0</v>
      </c>
      <c r="P248" s="294"/>
      <c r="Q248" s="295"/>
    </row>
    <row r="249" spans="1:17" s="13" customFormat="1" ht="12.75" customHeight="1" x14ac:dyDescent="0.25">
      <c r="A249" s="353" t="s">
        <v>382</v>
      </c>
      <c r="B249" s="319"/>
      <c r="C249" s="596" t="s">
        <v>383</v>
      </c>
      <c r="D249" s="348">
        <v>1661189400</v>
      </c>
      <c r="E249" s="320">
        <v>1661189400</v>
      </c>
      <c r="F249" s="320">
        <v>0</v>
      </c>
      <c r="G249" s="321">
        <v>1655318700</v>
      </c>
      <c r="H249" s="321">
        <v>2498300</v>
      </c>
      <c r="I249" s="327">
        <v>3372400</v>
      </c>
      <c r="J249" s="334">
        <v>1693258478.3900001</v>
      </c>
      <c r="K249" s="322">
        <v>1693258478.3900001</v>
      </c>
      <c r="L249" s="322">
        <v>0</v>
      </c>
      <c r="M249" s="323">
        <v>1687387778.3900001</v>
      </c>
      <c r="N249" s="323">
        <v>2498300</v>
      </c>
      <c r="O249" s="335">
        <v>3372400</v>
      </c>
      <c r="P249" s="294"/>
      <c r="Q249" s="295"/>
    </row>
    <row r="250" spans="1:17" s="13" customFormat="1" ht="12.75" customHeight="1" x14ac:dyDescent="0.25">
      <c r="A250" s="353" t="s">
        <v>384</v>
      </c>
      <c r="B250" s="319"/>
      <c r="C250" s="596" t="s">
        <v>385</v>
      </c>
      <c r="D250" s="348">
        <v>1461333800</v>
      </c>
      <c r="E250" s="320">
        <v>1461333800</v>
      </c>
      <c r="F250" s="320">
        <v>0</v>
      </c>
      <c r="G250" s="321">
        <v>1461287200</v>
      </c>
      <c r="H250" s="321">
        <v>12400</v>
      </c>
      <c r="I250" s="327">
        <v>34200</v>
      </c>
      <c r="J250" s="334">
        <v>1498207741.23</v>
      </c>
      <c r="K250" s="322">
        <v>1498207741.23</v>
      </c>
      <c r="L250" s="322">
        <v>0</v>
      </c>
      <c r="M250" s="323">
        <v>1498161141.23</v>
      </c>
      <c r="N250" s="323">
        <v>12400</v>
      </c>
      <c r="O250" s="335">
        <v>34200</v>
      </c>
      <c r="P250" s="294"/>
      <c r="Q250" s="295"/>
    </row>
    <row r="251" spans="1:17" s="13" customFormat="1" ht="12.75" customHeight="1" x14ac:dyDescent="0.25">
      <c r="A251" s="353" t="s">
        <v>386</v>
      </c>
      <c r="B251" s="319"/>
      <c r="C251" s="596" t="s">
        <v>387</v>
      </c>
      <c r="D251" s="348">
        <v>1461287200</v>
      </c>
      <c r="E251" s="320">
        <v>1461287200</v>
      </c>
      <c r="F251" s="320">
        <v>0</v>
      </c>
      <c r="G251" s="321">
        <v>1461287200</v>
      </c>
      <c r="H251" s="321">
        <v>0</v>
      </c>
      <c r="I251" s="327">
        <v>0</v>
      </c>
      <c r="J251" s="334">
        <v>1498161141.23</v>
      </c>
      <c r="K251" s="322">
        <v>1498161141.23</v>
      </c>
      <c r="L251" s="322">
        <v>0</v>
      </c>
      <c r="M251" s="323">
        <v>1498161141.23</v>
      </c>
      <c r="N251" s="323">
        <v>0</v>
      </c>
      <c r="O251" s="335">
        <v>0</v>
      </c>
      <c r="P251" s="294"/>
      <c r="Q251" s="295"/>
    </row>
    <row r="252" spans="1:17" s="13" customFormat="1" ht="12.75" customHeight="1" x14ac:dyDescent="0.25">
      <c r="A252" s="353" t="s">
        <v>388</v>
      </c>
      <c r="B252" s="319"/>
      <c r="C252" s="596" t="s">
        <v>389</v>
      </c>
      <c r="D252" s="348">
        <v>34200</v>
      </c>
      <c r="E252" s="320">
        <v>34200</v>
      </c>
      <c r="F252" s="320">
        <v>0</v>
      </c>
      <c r="G252" s="321">
        <v>0</v>
      </c>
      <c r="H252" s="321">
        <v>0</v>
      </c>
      <c r="I252" s="327">
        <v>34200</v>
      </c>
      <c r="J252" s="334">
        <v>34200</v>
      </c>
      <c r="K252" s="322">
        <v>34200</v>
      </c>
      <c r="L252" s="322">
        <v>0</v>
      </c>
      <c r="M252" s="323">
        <v>0</v>
      </c>
      <c r="N252" s="323">
        <v>0</v>
      </c>
      <c r="O252" s="335">
        <v>34200</v>
      </c>
      <c r="P252" s="294"/>
      <c r="Q252" s="295"/>
    </row>
    <row r="253" spans="1:17" s="13" customFormat="1" ht="12.75" customHeight="1" x14ac:dyDescent="0.25">
      <c r="A253" s="353" t="s">
        <v>390</v>
      </c>
      <c r="B253" s="319"/>
      <c r="C253" s="596" t="s">
        <v>391</v>
      </c>
      <c r="D253" s="348">
        <v>12400</v>
      </c>
      <c r="E253" s="320">
        <v>12400</v>
      </c>
      <c r="F253" s="320">
        <v>0</v>
      </c>
      <c r="G253" s="321">
        <v>0</v>
      </c>
      <c r="H253" s="321">
        <v>12400</v>
      </c>
      <c r="I253" s="327">
        <v>0</v>
      </c>
      <c r="J253" s="334">
        <v>12400</v>
      </c>
      <c r="K253" s="322">
        <v>12400</v>
      </c>
      <c r="L253" s="322">
        <v>0</v>
      </c>
      <c r="M253" s="323">
        <v>0</v>
      </c>
      <c r="N253" s="323">
        <v>12400</v>
      </c>
      <c r="O253" s="335">
        <v>0</v>
      </c>
      <c r="P253" s="294"/>
      <c r="Q253" s="295"/>
    </row>
    <row r="254" spans="1:17" s="13" customFormat="1" ht="12.75" customHeight="1" x14ac:dyDescent="0.25">
      <c r="A254" s="353" t="s">
        <v>392</v>
      </c>
      <c r="B254" s="319"/>
      <c r="C254" s="596" t="s">
        <v>393</v>
      </c>
      <c r="D254" s="348">
        <v>8800500</v>
      </c>
      <c r="E254" s="320">
        <v>8800500</v>
      </c>
      <c r="F254" s="320">
        <v>0</v>
      </c>
      <c r="G254" s="321">
        <v>8800500</v>
      </c>
      <c r="H254" s="321">
        <v>0</v>
      </c>
      <c r="I254" s="327">
        <v>0</v>
      </c>
      <c r="J254" s="334">
        <v>7660954.3399999999</v>
      </c>
      <c r="K254" s="322">
        <v>7660954.3399999999</v>
      </c>
      <c r="L254" s="322">
        <v>0</v>
      </c>
      <c r="M254" s="323">
        <v>7660954.3399999999</v>
      </c>
      <c r="N254" s="323">
        <v>0</v>
      </c>
      <c r="O254" s="335">
        <v>0</v>
      </c>
      <c r="P254" s="294"/>
      <c r="Q254" s="295"/>
    </row>
    <row r="255" spans="1:17" s="13" customFormat="1" ht="12.75" customHeight="1" x14ac:dyDescent="0.25">
      <c r="A255" s="353" t="s">
        <v>394</v>
      </c>
      <c r="B255" s="319"/>
      <c r="C255" s="596" t="s">
        <v>395</v>
      </c>
      <c r="D255" s="348">
        <v>8800500</v>
      </c>
      <c r="E255" s="320">
        <v>8800500</v>
      </c>
      <c r="F255" s="320">
        <v>0</v>
      </c>
      <c r="G255" s="321">
        <v>8800500</v>
      </c>
      <c r="H255" s="321">
        <v>0</v>
      </c>
      <c r="I255" s="327">
        <v>0</v>
      </c>
      <c r="J255" s="334">
        <v>7660954.3399999999</v>
      </c>
      <c r="K255" s="322">
        <v>7660954.3399999999</v>
      </c>
      <c r="L255" s="322">
        <v>0</v>
      </c>
      <c r="M255" s="323">
        <v>7660954.3399999999</v>
      </c>
      <c r="N255" s="323">
        <v>0</v>
      </c>
      <c r="O255" s="335">
        <v>0</v>
      </c>
      <c r="P255" s="294"/>
      <c r="Q255" s="295"/>
    </row>
    <row r="256" spans="1:17" s="13" customFormat="1" ht="12.75" customHeight="1" x14ac:dyDescent="0.25">
      <c r="A256" s="353" t="s">
        <v>396</v>
      </c>
      <c r="B256" s="319"/>
      <c r="C256" s="596" t="s">
        <v>397</v>
      </c>
      <c r="D256" s="348">
        <v>6191300</v>
      </c>
      <c r="E256" s="320">
        <v>6191300</v>
      </c>
      <c r="F256" s="320">
        <v>0</v>
      </c>
      <c r="G256" s="321">
        <v>6191300</v>
      </c>
      <c r="H256" s="321">
        <v>0</v>
      </c>
      <c r="I256" s="327">
        <v>0</v>
      </c>
      <c r="J256" s="334">
        <v>6191229.0800000001</v>
      </c>
      <c r="K256" s="322">
        <v>6191229.0800000001</v>
      </c>
      <c r="L256" s="322">
        <v>0</v>
      </c>
      <c r="M256" s="323">
        <v>6191229.0800000001</v>
      </c>
      <c r="N256" s="323">
        <v>0</v>
      </c>
      <c r="O256" s="335">
        <v>0</v>
      </c>
      <c r="P256" s="294"/>
      <c r="Q256" s="295"/>
    </row>
    <row r="257" spans="1:17" s="13" customFormat="1" ht="12.75" customHeight="1" x14ac:dyDescent="0.25">
      <c r="A257" s="353" t="s">
        <v>398</v>
      </c>
      <c r="B257" s="319"/>
      <c r="C257" s="596" t="s">
        <v>399</v>
      </c>
      <c r="D257" s="348">
        <v>6191300</v>
      </c>
      <c r="E257" s="320">
        <v>6191300</v>
      </c>
      <c r="F257" s="320">
        <v>0</v>
      </c>
      <c r="G257" s="321">
        <v>6191300</v>
      </c>
      <c r="H257" s="321">
        <v>0</v>
      </c>
      <c r="I257" s="327">
        <v>0</v>
      </c>
      <c r="J257" s="334">
        <v>6191229.0800000001</v>
      </c>
      <c r="K257" s="322">
        <v>6191229.0800000001</v>
      </c>
      <c r="L257" s="322">
        <v>0</v>
      </c>
      <c r="M257" s="323">
        <v>6191229.0800000001</v>
      </c>
      <c r="N257" s="323">
        <v>0</v>
      </c>
      <c r="O257" s="335">
        <v>0</v>
      </c>
      <c r="P257" s="294"/>
      <c r="Q257" s="295"/>
    </row>
    <row r="258" spans="1:17" s="13" customFormat="1" ht="12.75" customHeight="1" x14ac:dyDescent="0.25">
      <c r="A258" s="353" t="s">
        <v>400</v>
      </c>
      <c r="B258" s="319"/>
      <c r="C258" s="596" t="s">
        <v>401</v>
      </c>
      <c r="D258" s="348">
        <v>5824100</v>
      </c>
      <c r="E258" s="320">
        <v>5824100</v>
      </c>
      <c r="F258" s="320">
        <v>0</v>
      </c>
      <c r="G258" s="321">
        <v>0</v>
      </c>
      <c r="H258" s="321">
        <v>2485900</v>
      </c>
      <c r="I258" s="327">
        <v>3338200</v>
      </c>
      <c r="J258" s="334">
        <v>5824100</v>
      </c>
      <c r="K258" s="322">
        <v>5824100</v>
      </c>
      <c r="L258" s="322">
        <v>0</v>
      </c>
      <c r="M258" s="323">
        <v>0</v>
      </c>
      <c r="N258" s="323">
        <v>2485900</v>
      </c>
      <c r="O258" s="335">
        <v>3338200</v>
      </c>
      <c r="P258" s="294"/>
      <c r="Q258" s="295"/>
    </row>
    <row r="259" spans="1:17" s="13" customFormat="1" ht="12.75" customHeight="1" x14ac:dyDescent="0.25">
      <c r="A259" s="353" t="s">
        <v>402</v>
      </c>
      <c r="B259" s="319"/>
      <c r="C259" s="596" t="s">
        <v>403</v>
      </c>
      <c r="D259" s="348">
        <v>3338200</v>
      </c>
      <c r="E259" s="320">
        <v>3338200</v>
      </c>
      <c r="F259" s="320">
        <v>0</v>
      </c>
      <c r="G259" s="321">
        <v>0</v>
      </c>
      <c r="H259" s="321">
        <v>0</v>
      </c>
      <c r="I259" s="327">
        <v>3338200</v>
      </c>
      <c r="J259" s="334">
        <v>3338200</v>
      </c>
      <c r="K259" s="322">
        <v>3338200</v>
      </c>
      <c r="L259" s="322">
        <v>0</v>
      </c>
      <c r="M259" s="323">
        <v>0</v>
      </c>
      <c r="N259" s="323">
        <v>0</v>
      </c>
      <c r="O259" s="335">
        <v>3338200</v>
      </c>
      <c r="P259" s="294"/>
      <c r="Q259" s="295"/>
    </row>
    <row r="260" spans="1:17" s="13" customFormat="1" ht="12.75" customHeight="1" x14ac:dyDescent="0.25">
      <c r="A260" s="353" t="s">
        <v>404</v>
      </c>
      <c r="B260" s="319"/>
      <c r="C260" s="596" t="s">
        <v>405</v>
      </c>
      <c r="D260" s="348">
        <v>2485900</v>
      </c>
      <c r="E260" s="320">
        <v>2485900</v>
      </c>
      <c r="F260" s="320">
        <v>0</v>
      </c>
      <c r="G260" s="321">
        <v>0</v>
      </c>
      <c r="H260" s="321">
        <v>2485900</v>
      </c>
      <c r="I260" s="327">
        <v>0</v>
      </c>
      <c r="J260" s="334">
        <v>2485900</v>
      </c>
      <c r="K260" s="322">
        <v>2485900</v>
      </c>
      <c r="L260" s="322">
        <v>0</v>
      </c>
      <c r="M260" s="323">
        <v>0</v>
      </c>
      <c r="N260" s="323">
        <v>2485900</v>
      </c>
      <c r="O260" s="335">
        <v>0</v>
      </c>
      <c r="P260" s="294"/>
      <c r="Q260" s="295"/>
    </row>
    <row r="261" spans="1:17" s="13" customFormat="1" ht="12.75" customHeight="1" x14ac:dyDescent="0.25">
      <c r="A261" s="353" t="s">
        <v>406</v>
      </c>
      <c r="B261" s="319"/>
      <c r="C261" s="596" t="s">
        <v>407</v>
      </c>
      <c r="D261" s="348">
        <v>8300</v>
      </c>
      <c r="E261" s="320">
        <v>8300</v>
      </c>
      <c r="F261" s="320">
        <v>0</v>
      </c>
      <c r="G261" s="321">
        <v>8300</v>
      </c>
      <c r="H261" s="321">
        <v>0</v>
      </c>
      <c r="I261" s="327">
        <v>0</v>
      </c>
      <c r="J261" s="334">
        <v>8280</v>
      </c>
      <c r="K261" s="322">
        <v>8280</v>
      </c>
      <c r="L261" s="322">
        <v>0</v>
      </c>
      <c r="M261" s="323">
        <v>8280</v>
      </c>
      <c r="N261" s="323">
        <v>0</v>
      </c>
      <c r="O261" s="335">
        <v>0</v>
      </c>
      <c r="P261" s="294"/>
      <c r="Q261" s="295"/>
    </row>
    <row r="262" spans="1:17" s="13" customFormat="1" ht="12.75" customHeight="1" x14ac:dyDescent="0.25">
      <c r="A262" s="353" t="s">
        <v>408</v>
      </c>
      <c r="B262" s="319"/>
      <c r="C262" s="596" t="s">
        <v>409</v>
      </c>
      <c r="D262" s="348">
        <v>8300</v>
      </c>
      <c r="E262" s="320">
        <v>8300</v>
      </c>
      <c r="F262" s="320">
        <v>0</v>
      </c>
      <c r="G262" s="321">
        <v>8300</v>
      </c>
      <c r="H262" s="321">
        <v>0</v>
      </c>
      <c r="I262" s="327">
        <v>0</v>
      </c>
      <c r="J262" s="334">
        <v>8280</v>
      </c>
      <c r="K262" s="322">
        <v>8280</v>
      </c>
      <c r="L262" s="322">
        <v>0</v>
      </c>
      <c r="M262" s="323">
        <v>8280</v>
      </c>
      <c r="N262" s="323">
        <v>0</v>
      </c>
      <c r="O262" s="335">
        <v>0</v>
      </c>
      <c r="P262" s="294"/>
      <c r="Q262" s="295"/>
    </row>
    <row r="263" spans="1:17" s="13" customFormat="1" ht="12.75" customHeight="1" x14ac:dyDescent="0.25">
      <c r="A263" s="353" t="s">
        <v>410</v>
      </c>
      <c r="B263" s="319"/>
      <c r="C263" s="596" t="s">
        <v>411</v>
      </c>
      <c r="D263" s="348">
        <v>6026100</v>
      </c>
      <c r="E263" s="320">
        <v>6026100</v>
      </c>
      <c r="F263" s="320">
        <v>0</v>
      </c>
      <c r="G263" s="321">
        <v>6026100</v>
      </c>
      <c r="H263" s="321">
        <v>0</v>
      </c>
      <c r="I263" s="327">
        <v>0</v>
      </c>
      <c r="J263" s="334">
        <v>6026100</v>
      </c>
      <c r="K263" s="322">
        <v>6026100</v>
      </c>
      <c r="L263" s="322">
        <v>0</v>
      </c>
      <c r="M263" s="323">
        <v>6026100</v>
      </c>
      <c r="N263" s="323">
        <v>0</v>
      </c>
      <c r="O263" s="335">
        <v>0</v>
      </c>
      <c r="P263" s="294"/>
      <c r="Q263" s="295"/>
    </row>
    <row r="264" spans="1:17" s="13" customFormat="1" ht="12.75" customHeight="1" x14ac:dyDescent="0.25">
      <c r="A264" s="353" t="s">
        <v>412</v>
      </c>
      <c r="B264" s="319"/>
      <c r="C264" s="596" t="s">
        <v>413</v>
      </c>
      <c r="D264" s="348">
        <v>6026100</v>
      </c>
      <c r="E264" s="320">
        <v>6026100</v>
      </c>
      <c r="F264" s="320">
        <v>0</v>
      </c>
      <c r="G264" s="321">
        <v>6026100</v>
      </c>
      <c r="H264" s="321">
        <v>0</v>
      </c>
      <c r="I264" s="327">
        <v>0</v>
      </c>
      <c r="J264" s="334">
        <v>6026100</v>
      </c>
      <c r="K264" s="322">
        <v>6026100</v>
      </c>
      <c r="L264" s="322">
        <v>0</v>
      </c>
      <c r="M264" s="323">
        <v>6026100</v>
      </c>
      <c r="N264" s="323">
        <v>0</v>
      </c>
      <c r="O264" s="335">
        <v>0</v>
      </c>
      <c r="P264" s="294"/>
      <c r="Q264" s="295"/>
    </row>
    <row r="265" spans="1:17" s="13" customFormat="1" ht="12.75" customHeight="1" x14ac:dyDescent="0.25">
      <c r="A265" s="353" t="s">
        <v>414</v>
      </c>
      <c r="B265" s="319"/>
      <c r="C265" s="596" t="s">
        <v>415</v>
      </c>
      <c r="D265" s="348">
        <v>68745600</v>
      </c>
      <c r="E265" s="320">
        <v>68745600</v>
      </c>
      <c r="F265" s="320">
        <v>0</v>
      </c>
      <c r="G265" s="321">
        <v>68745600</v>
      </c>
      <c r="H265" s="321">
        <v>0</v>
      </c>
      <c r="I265" s="327">
        <v>0</v>
      </c>
      <c r="J265" s="334">
        <v>68745600</v>
      </c>
      <c r="K265" s="322">
        <v>68745600</v>
      </c>
      <c r="L265" s="322">
        <v>0</v>
      </c>
      <c r="M265" s="323">
        <v>68745600</v>
      </c>
      <c r="N265" s="323">
        <v>0</v>
      </c>
      <c r="O265" s="335">
        <v>0</v>
      </c>
      <c r="P265" s="294"/>
      <c r="Q265" s="295"/>
    </row>
    <row r="266" spans="1:17" s="13" customFormat="1" ht="12.75" customHeight="1" x14ac:dyDescent="0.25">
      <c r="A266" s="353" t="s">
        <v>416</v>
      </c>
      <c r="B266" s="319"/>
      <c r="C266" s="596" t="s">
        <v>417</v>
      </c>
      <c r="D266" s="348">
        <v>68745600</v>
      </c>
      <c r="E266" s="320">
        <v>68745600</v>
      </c>
      <c r="F266" s="320">
        <v>0</v>
      </c>
      <c r="G266" s="321">
        <v>68745600</v>
      </c>
      <c r="H266" s="321">
        <v>0</v>
      </c>
      <c r="I266" s="327">
        <v>0</v>
      </c>
      <c r="J266" s="334">
        <v>68745600</v>
      </c>
      <c r="K266" s="322">
        <v>68745600</v>
      </c>
      <c r="L266" s="322">
        <v>0</v>
      </c>
      <c r="M266" s="323">
        <v>68745600</v>
      </c>
      <c r="N266" s="323">
        <v>0</v>
      </c>
      <c r="O266" s="335">
        <v>0</v>
      </c>
      <c r="P266" s="294"/>
      <c r="Q266" s="295"/>
    </row>
    <row r="267" spans="1:17" s="13" customFormat="1" ht="12.75" customHeight="1" x14ac:dyDescent="0.25">
      <c r="A267" s="353" t="s">
        <v>418</v>
      </c>
      <c r="B267" s="319"/>
      <c r="C267" s="596" t="s">
        <v>419</v>
      </c>
      <c r="D267" s="348">
        <v>104259700</v>
      </c>
      <c r="E267" s="320">
        <v>104259700</v>
      </c>
      <c r="F267" s="320">
        <v>0</v>
      </c>
      <c r="G267" s="321">
        <v>104259700</v>
      </c>
      <c r="H267" s="321">
        <v>0</v>
      </c>
      <c r="I267" s="327">
        <v>0</v>
      </c>
      <c r="J267" s="334">
        <v>100594473.73999999</v>
      </c>
      <c r="K267" s="322">
        <v>100594473.73999999</v>
      </c>
      <c r="L267" s="322">
        <v>0</v>
      </c>
      <c r="M267" s="323">
        <v>100594473.73999999</v>
      </c>
      <c r="N267" s="323">
        <v>0</v>
      </c>
      <c r="O267" s="335">
        <v>0</v>
      </c>
      <c r="P267" s="294"/>
      <c r="Q267" s="295"/>
    </row>
    <row r="268" spans="1:17" s="13" customFormat="1" ht="12.75" customHeight="1" x14ac:dyDescent="0.25">
      <c r="A268" s="353" t="s">
        <v>420</v>
      </c>
      <c r="B268" s="319"/>
      <c r="C268" s="596" t="s">
        <v>421</v>
      </c>
      <c r="D268" s="348">
        <v>104259700</v>
      </c>
      <c r="E268" s="320">
        <v>104259700</v>
      </c>
      <c r="F268" s="320">
        <v>0</v>
      </c>
      <c r="G268" s="321">
        <v>104259700</v>
      </c>
      <c r="H268" s="321">
        <v>0</v>
      </c>
      <c r="I268" s="327">
        <v>0</v>
      </c>
      <c r="J268" s="334">
        <v>100594473.73999999</v>
      </c>
      <c r="K268" s="322">
        <v>100594473.73999999</v>
      </c>
      <c r="L268" s="322">
        <v>0</v>
      </c>
      <c r="M268" s="323">
        <v>100594473.73999999</v>
      </c>
      <c r="N268" s="323">
        <v>0</v>
      </c>
      <c r="O268" s="335">
        <v>0</v>
      </c>
      <c r="P268" s="294"/>
      <c r="Q268" s="295"/>
    </row>
    <row r="269" spans="1:17" s="13" customFormat="1" ht="12.75" customHeight="1" x14ac:dyDescent="0.25">
      <c r="A269" s="353" t="s">
        <v>422</v>
      </c>
      <c r="B269" s="319"/>
      <c r="C269" s="596" t="s">
        <v>423</v>
      </c>
      <c r="D269" s="348">
        <v>27582300</v>
      </c>
      <c r="E269" s="320">
        <v>27582300</v>
      </c>
      <c r="F269" s="320">
        <v>53490354.640000001</v>
      </c>
      <c r="G269" s="321">
        <v>24567154.640000001</v>
      </c>
      <c r="H269" s="321">
        <v>9754700</v>
      </c>
      <c r="I269" s="327">
        <v>46750800</v>
      </c>
      <c r="J269" s="334">
        <v>27482503.239999998</v>
      </c>
      <c r="K269" s="322">
        <v>27482503.239999998</v>
      </c>
      <c r="L269" s="322">
        <v>53465986.920000002</v>
      </c>
      <c r="M269" s="323">
        <v>24542786.920000002</v>
      </c>
      <c r="N269" s="323">
        <v>9754627.5</v>
      </c>
      <c r="O269" s="335">
        <v>46651075.740000002</v>
      </c>
      <c r="P269" s="294"/>
      <c r="Q269" s="295"/>
    </row>
    <row r="270" spans="1:17" s="13" customFormat="1" ht="12.75" customHeight="1" x14ac:dyDescent="0.25">
      <c r="A270" s="353" t="s">
        <v>424</v>
      </c>
      <c r="B270" s="319"/>
      <c r="C270" s="596" t="s">
        <v>425</v>
      </c>
      <c r="D270" s="348">
        <v>0</v>
      </c>
      <c r="E270" s="320">
        <v>0</v>
      </c>
      <c r="F270" s="320">
        <v>17474254.640000001</v>
      </c>
      <c r="G270" s="321">
        <v>17474254.640000001</v>
      </c>
      <c r="H270" s="321">
        <v>0</v>
      </c>
      <c r="I270" s="327">
        <v>0</v>
      </c>
      <c r="J270" s="334">
        <v>0</v>
      </c>
      <c r="K270" s="322">
        <v>0</v>
      </c>
      <c r="L270" s="322">
        <v>17449886.920000002</v>
      </c>
      <c r="M270" s="323">
        <v>17449886.920000002</v>
      </c>
      <c r="N270" s="323">
        <v>0</v>
      </c>
      <c r="O270" s="335">
        <v>0</v>
      </c>
      <c r="P270" s="294"/>
      <c r="Q270" s="295"/>
    </row>
    <row r="271" spans="1:17" s="13" customFormat="1" ht="12.75" customHeight="1" x14ac:dyDescent="0.25">
      <c r="A271" s="353" t="s">
        <v>426</v>
      </c>
      <c r="B271" s="319"/>
      <c r="C271" s="596" t="s">
        <v>427</v>
      </c>
      <c r="D271" s="348">
        <v>0</v>
      </c>
      <c r="E271" s="320">
        <v>0</v>
      </c>
      <c r="F271" s="320">
        <v>17474254.640000001</v>
      </c>
      <c r="G271" s="321">
        <v>17474254.640000001</v>
      </c>
      <c r="H271" s="321">
        <v>0</v>
      </c>
      <c r="I271" s="327">
        <v>0</v>
      </c>
      <c r="J271" s="334">
        <v>0</v>
      </c>
      <c r="K271" s="322">
        <v>0</v>
      </c>
      <c r="L271" s="322">
        <v>17449886.920000002</v>
      </c>
      <c r="M271" s="323">
        <v>17449886.920000002</v>
      </c>
      <c r="N271" s="323">
        <v>0</v>
      </c>
      <c r="O271" s="335">
        <v>0</v>
      </c>
      <c r="P271" s="294"/>
      <c r="Q271" s="295"/>
    </row>
    <row r="272" spans="1:17" s="13" customFormat="1" ht="12.75" customHeight="1" x14ac:dyDescent="0.25">
      <c r="A272" s="353" t="s">
        <v>1325</v>
      </c>
      <c r="B272" s="319"/>
      <c r="C272" s="596" t="s">
        <v>1326</v>
      </c>
      <c r="D272" s="348">
        <v>572900</v>
      </c>
      <c r="E272" s="320">
        <v>572900</v>
      </c>
      <c r="F272" s="320">
        <v>0</v>
      </c>
      <c r="G272" s="321">
        <v>572900</v>
      </c>
      <c r="H272" s="321">
        <v>0</v>
      </c>
      <c r="I272" s="327">
        <v>0</v>
      </c>
      <c r="J272" s="334">
        <v>572900</v>
      </c>
      <c r="K272" s="322">
        <v>572900</v>
      </c>
      <c r="L272" s="322">
        <v>0</v>
      </c>
      <c r="M272" s="323">
        <v>572900</v>
      </c>
      <c r="N272" s="323">
        <v>0</v>
      </c>
      <c r="O272" s="335">
        <v>0</v>
      </c>
      <c r="P272" s="294"/>
      <c r="Q272" s="295"/>
    </row>
    <row r="273" spans="1:17" s="13" customFormat="1" ht="12.75" customHeight="1" x14ac:dyDescent="0.25">
      <c r="A273" s="353" t="s">
        <v>1327</v>
      </c>
      <c r="B273" s="319"/>
      <c r="C273" s="596" t="s">
        <v>1328</v>
      </c>
      <c r="D273" s="348">
        <v>572900</v>
      </c>
      <c r="E273" s="320">
        <v>572900</v>
      </c>
      <c r="F273" s="320">
        <v>0</v>
      </c>
      <c r="G273" s="321">
        <v>572900</v>
      </c>
      <c r="H273" s="321">
        <v>0</v>
      </c>
      <c r="I273" s="327">
        <v>0</v>
      </c>
      <c r="J273" s="334">
        <v>572900</v>
      </c>
      <c r="K273" s="322">
        <v>572900</v>
      </c>
      <c r="L273" s="322">
        <v>0</v>
      </c>
      <c r="M273" s="323">
        <v>572900</v>
      </c>
      <c r="N273" s="323">
        <v>0</v>
      </c>
      <c r="O273" s="335">
        <v>0</v>
      </c>
      <c r="P273" s="294"/>
      <c r="Q273" s="295"/>
    </row>
    <row r="274" spans="1:17" s="13" customFormat="1" ht="12.75" customHeight="1" x14ac:dyDescent="0.25">
      <c r="A274" s="353" t="s">
        <v>478</v>
      </c>
      <c r="B274" s="319"/>
      <c r="C274" s="596" t="s">
        <v>479</v>
      </c>
      <c r="D274" s="348">
        <v>27009400</v>
      </c>
      <c r="E274" s="320">
        <v>27009400</v>
      </c>
      <c r="F274" s="320">
        <v>36016100</v>
      </c>
      <c r="G274" s="321">
        <v>6520000</v>
      </c>
      <c r="H274" s="321">
        <v>9754700</v>
      </c>
      <c r="I274" s="327">
        <v>46750800</v>
      </c>
      <c r="J274" s="334">
        <v>26909603.239999998</v>
      </c>
      <c r="K274" s="322">
        <v>26909603.239999998</v>
      </c>
      <c r="L274" s="322">
        <v>36016100</v>
      </c>
      <c r="M274" s="323">
        <v>6520000</v>
      </c>
      <c r="N274" s="323">
        <v>9754627.5</v>
      </c>
      <c r="O274" s="335">
        <v>46651075.740000002</v>
      </c>
      <c r="P274" s="294"/>
      <c r="Q274" s="295"/>
    </row>
    <row r="275" spans="1:17" s="13" customFormat="1" ht="12.75" customHeight="1" x14ac:dyDescent="0.25">
      <c r="A275" s="353" t="s">
        <v>1243</v>
      </c>
      <c r="B275" s="319"/>
      <c r="C275" s="596" t="s">
        <v>1244</v>
      </c>
      <c r="D275" s="348">
        <v>6520000</v>
      </c>
      <c r="E275" s="320">
        <v>6520000</v>
      </c>
      <c r="F275" s="320">
        <v>0</v>
      </c>
      <c r="G275" s="321">
        <v>6520000</v>
      </c>
      <c r="H275" s="321">
        <v>0</v>
      </c>
      <c r="I275" s="327">
        <v>0</v>
      </c>
      <c r="J275" s="334">
        <v>6520000</v>
      </c>
      <c r="K275" s="322">
        <v>6520000</v>
      </c>
      <c r="L275" s="322">
        <v>0</v>
      </c>
      <c r="M275" s="323">
        <v>6520000</v>
      </c>
      <c r="N275" s="323">
        <v>0</v>
      </c>
      <c r="O275" s="335">
        <v>0</v>
      </c>
      <c r="P275" s="294"/>
      <c r="Q275" s="295"/>
    </row>
    <row r="276" spans="1:17" s="13" customFormat="1" ht="12.75" customHeight="1" x14ac:dyDescent="0.25">
      <c r="A276" s="353" t="s">
        <v>480</v>
      </c>
      <c r="B276" s="319"/>
      <c r="C276" s="596" t="s">
        <v>481</v>
      </c>
      <c r="D276" s="348">
        <v>18720000</v>
      </c>
      <c r="E276" s="320">
        <v>18720000</v>
      </c>
      <c r="F276" s="320">
        <v>28030800</v>
      </c>
      <c r="G276" s="321">
        <v>0</v>
      </c>
      <c r="H276" s="321">
        <v>0</v>
      </c>
      <c r="I276" s="327">
        <v>46750800</v>
      </c>
      <c r="J276" s="334">
        <v>18620275.739999998</v>
      </c>
      <c r="K276" s="322">
        <v>18620275.739999998</v>
      </c>
      <c r="L276" s="322">
        <v>28030800</v>
      </c>
      <c r="M276" s="323">
        <v>0</v>
      </c>
      <c r="N276" s="323">
        <v>0</v>
      </c>
      <c r="O276" s="335">
        <v>46651075.740000002</v>
      </c>
      <c r="P276" s="294"/>
      <c r="Q276" s="295"/>
    </row>
    <row r="277" spans="1:17" s="13" customFormat="1" ht="12.75" customHeight="1" x14ac:dyDescent="0.25">
      <c r="A277" s="353" t="s">
        <v>1245</v>
      </c>
      <c r="B277" s="319"/>
      <c r="C277" s="596" t="s">
        <v>1246</v>
      </c>
      <c r="D277" s="348">
        <v>1769400</v>
      </c>
      <c r="E277" s="320">
        <v>1769400</v>
      </c>
      <c r="F277" s="320">
        <v>7985300</v>
      </c>
      <c r="G277" s="321">
        <v>0</v>
      </c>
      <c r="H277" s="321">
        <v>9754700</v>
      </c>
      <c r="I277" s="327">
        <v>0</v>
      </c>
      <c r="J277" s="334">
        <v>1769327.5</v>
      </c>
      <c r="K277" s="322">
        <v>1769327.5</v>
      </c>
      <c r="L277" s="322">
        <v>7985300</v>
      </c>
      <c r="M277" s="323">
        <v>0</v>
      </c>
      <c r="N277" s="323">
        <v>9754627.5</v>
      </c>
      <c r="O277" s="335">
        <v>0</v>
      </c>
      <c r="P277" s="294"/>
      <c r="Q277" s="295"/>
    </row>
    <row r="278" spans="1:17" s="13" customFormat="1" ht="12.75" customHeight="1" x14ac:dyDescent="0.25">
      <c r="A278" s="353" t="s">
        <v>428</v>
      </c>
      <c r="B278" s="319"/>
      <c r="C278" s="596" t="s">
        <v>429</v>
      </c>
      <c r="D278" s="348">
        <v>2004460</v>
      </c>
      <c r="E278" s="320">
        <v>2004460</v>
      </c>
      <c r="F278" s="320">
        <v>0</v>
      </c>
      <c r="G278" s="321">
        <v>0</v>
      </c>
      <c r="H278" s="321">
        <v>0</v>
      </c>
      <c r="I278" s="327">
        <v>2004460</v>
      </c>
      <c r="J278" s="334">
        <v>2173043.88</v>
      </c>
      <c r="K278" s="322">
        <v>2173043.88</v>
      </c>
      <c r="L278" s="322">
        <v>0</v>
      </c>
      <c r="M278" s="323">
        <v>726579.01</v>
      </c>
      <c r="N278" s="323">
        <v>0</v>
      </c>
      <c r="O278" s="335">
        <v>1446464.87</v>
      </c>
      <c r="P278" s="294"/>
      <c r="Q278" s="295"/>
    </row>
    <row r="279" spans="1:17" s="13" customFormat="1" ht="12.75" customHeight="1" x14ac:dyDescent="0.25">
      <c r="A279" s="353" t="s">
        <v>430</v>
      </c>
      <c r="B279" s="319"/>
      <c r="C279" s="596" t="s">
        <v>431</v>
      </c>
      <c r="D279" s="348">
        <v>0</v>
      </c>
      <c r="E279" s="320">
        <v>0</v>
      </c>
      <c r="F279" s="320">
        <v>0</v>
      </c>
      <c r="G279" s="321">
        <v>0</v>
      </c>
      <c r="H279" s="321">
        <v>0</v>
      </c>
      <c r="I279" s="327">
        <v>0</v>
      </c>
      <c r="J279" s="334">
        <v>726579.01</v>
      </c>
      <c r="K279" s="322">
        <v>726579.01</v>
      </c>
      <c r="L279" s="322">
        <v>0</v>
      </c>
      <c r="M279" s="323">
        <v>726579.01</v>
      </c>
      <c r="N279" s="323">
        <v>0</v>
      </c>
      <c r="O279" s="335">
        <v>0</v>
      </c>
      <c r="P279" s="294"/>
      <c r="Q279" s="295"/>
    </row>
    <row r="280" spans="1:17" s="13" customFormat="1" ht="12.75" customHeight="1" x14ac:dyDescent="0.25">
      <c r="A280" s="353" t="s">
        <v>430</v>
      </c>
      <c r="B280" s="319"/>
      <c r="C280" s="596" t="s">
        <v>432</v>
      </c>
      <c r="D280" s="348">
        <v>0</v>
      </c>
      <c r="E280" s="320">
        <v>0</v>
      </c>
      <c r="F280" s="320">
        <v>0</v>
      </c>
      <c r="G280" s="321">
        <v>0</v>
      </c>
      <c r="H280" s="321">
        <v>0</v>
      </c>
      <c r="I280" s="327">
        <v>0</v>
      </c>
      <c r="J280" s="334">
        <v>726579.01</v>
      </c>
      <c r="K280" s="322">
        <v>726579.01</v>
      </c>
      <c r="L280" s="322">
        <v>0</v>
      </c>
      <c r="M280" s="323">
        <v>726579.01</v>
      </c>
      <c r="N280" s="323">
        <v>0</v>
      </c>
      <c r="O280" s="335">
        <v>0</v>
      </c>
      <c r="P280" s="294"/>
      <c r="Q280" s="295"/>
    </row>
    <row r="281" spans="1:17" s="13" customFormat="1" ht="12.75" customHeight="1" x14ac:dyDescent="0.25">
      <c r="A281" s="353" t="s">
        <v>482</v>
      </c>
      <c r="B281" s="319"/>
      <c r="C281" s="596" t="s">
        <v>483</v>
      </c>
      <c r="D281" s="348">
        <v>2004460</v>
      </c>
      <c r="E281" s="320">
        <v>2004460</v>
      </c>
      <c r="F281" s="320">
        <v>0</v>
      </c>
      <c r="G281" s="321">
        <v>0</v>
      </c>
      <c r="H281" s="321">
        <v>0</v>
      </c>
      <c r="I281" s="327">
        <v>2004460</v>
      </c>
      <c r="J281" s="334">
        <v>1446464.87</v>
      </c>
      <c r="K281" s="322">
        <v>1446464.87</v>
      </c>
      <c r="L281" s="322">
        <v>0</v>
      </c>
      <c r="M281" s="323">
        <v>0</v>
      </c>
      <c r="N281" s="323">
        <v>0</v>
      </c>
      <c r="O281" s="335">
        <v>1446464.87</v>
      </c>
      <c r="P281" s="294"/>
      <c r="Q281" s="295"/>
    </row>
    <row r="282" spans="1:17" s="13" customFormat="1" ht="12.75" customHeight="1" x14ac:dyDescent="0.25">
      <c r="A282" s="353" t="s">
        <v>482</v>
      </c>
      <c r="B282" s="319"/>
      <c r="C282" s="596" t="s">
        <v>484</v>
      </c>
      <c r="D282" s="348">
        <v>2004460</v>
      </c>
      <c r="E282" s="320">
        <v>2004460</v>
      </c>
      <c r="F282" s="320">
        <v>0</v>
      </c>
      <c r="G282" s="321">
        <v>0</v>
      </c>
      <c r="H282" s="321">
        <v>0</v>
      </c>
      <c r="I282" s="327">
        <v>2004460</v>
      </c>
      <c r="J282" s="334">
        <v>1446464.87</v>
      </c>
      <c r="K282" s="322">
        <v>1446464.87</v>
      </c>
      <c r="L282" s="322">
        <v>0</v>
      </c>
      <c r="M282" s="323">
        <v>0</v>
      </c>
      <c r="N282" s="323">
        <v>0</v>
      </c>
      <c r="O282" s="335">
        <v>1446464.87</v>
      </c>
      <c r="P282" s="294"/>
      <c r="Q282" s="295"/>
    </row>
    <row r="283" spans="1:17" s="13" customFormat="1" ht="12.75" customHeight="1" x14ac:dyDescent="0.25">
      <c r="A283" s="353" t="s">
        <v>433</v>
      </c>
      <c r="B283" s="319"/>
      <c r="C283" s="596" t="s">
        <v>434</v>
      </c>
      <c r="D283" s="348">
        <v>27701400</v>
      </c>
      <c r="E283" s="320">
        <v>27701400</v>
      </c>
      <c r="F283" s="320">
        <v>0</v>
      </c>
      <c r="G283" s="321">
        <v>27701400</v>
      </c>
      <c r="H283" s="321">
        <v>0</v>
      </c>
      <c r="I283" s="327">
        <v>0</v>
      </c>
      <c r="J283" s="334">
        <v>27716901.32</v>
      </c>
      <c r="K283" s="322">
        <v>27716901.32</v>
      </c>
      <c r="L283" s="322">
        <v>1398.68</v>
      </c>
      <c r="M283" s="323">
        <v>27716901.32</v>
      </c>
      <c r="N283" s="323">
        <v>0</v>
      </c>
      <c r="O283" s="335">
        <v>1398.68</v>
      </c>
      <c r="P283" s="294"/>
      <c r="Q283" s="295"/>
    </row>
    <row r="284" spans="1:17" s="13" customFormat="1" ht="12.75" customHeight="1" x14ac:dyDescent="0.25">
      <c r="A284" s="353" t="s">
        <v>435</v>
      </c>
      <c r="B284" s="319"/>
      <c r="C284" s="596" t="s">
        <v>436</v>
      </c>
      <c r="D284" s="348">
        <v>27701400</v>
      </c>
      <c r="E284" s="320">
        <v>27701400</v>
      </c>
      <c r="F284" s="320">
        <v>0</v>
      </c>
      <c r="G284" s="321">
        <v>27701400</v>
      </c>
      <c r="H284" s="321">
        <v>0</v>
      </c>
      <c r="I284" s="327">
        <v>0</v>
      </c>
      <c r="J284" s="334">
        <v>27716901.32</v>
      </c>
      <c r="K284" s="322">
        <v>27716901.32</v>
      </c>
      <c r="L284" s="322">
        <v>1398.68</v>
      </c>
      <c r="M284" s="323">
        <v>27716901.32</v>
      </c>
      <c r="N284" s="323">
        <v>0</v>
      </c>
      <c r="O284" s="335">
        <v>1398.68</v>
      </c>
      <c r="P284" s="294"/>
      <c r="Q284" s="295"/>
    </row>
    <row r="285" spans="1:17" s="13" customFormat="1" ht="12.75" customHeight="1" x14ac:dyDescent="0.25">
      <c r="A285" s="353" t="s">
        <v>437</v>
      </c>
      <c r="B285" s="319"/>
      <c r="C285" s="596" t="s">
        <v>438</v>
      </c>
      <c r="D285" s="348">
        <v>27701400</v>
      </c>
      <c r="E285" s="320">
        <v>27701400</v>
      </c>
      <c r="F285" s="320">
        <v>0</v>
      </c>
      <c r="G285" s="321">
        <v>27701400</v>
      </c>
      <c r="H285" s="321">
        <v>0</v>
      </c>
      <c r="I285" s="327">
        <v>0</v>
      </c>
      <c r="J285" s="334">
        <v>27716901.32</v>
      </c>
      <c r="K285" s="322">
        <v>27716901.32</v>
      </c>
      <c r="L285" s="322">
        <v>0</v>
      </c>
      <c r="M285" s="323">
        <v>27716901.32</v>
      </c>
      <c r="N285" s="323">
        <v>0</v>
      </c>
      <c r="O285" s="335">
        <v>0</v>
      </c>
      <c r="P285" s="294"/>
      <c r="Q285" s="295"/>
    </row>
    <row r="286" spans="1:17" s="13" customFormat="1" ht="12.75" customHeight="1" x14ac:dyDescent="0.25">
      <c r="A286" s="353" t="s">
        <v>439</v>
      </c>
      <c r="B286" s="319"/>
      <c r="C286" s="596" t="s">
        <v>440</v>
      </c>
      <c r="D286" s="348">
        <v>27701400</v>
      </c>
      <c r="E286" s="320">
        <v>27701400</v>
      </c>
      <c r="F286" s="320">
        <v>0</v>
      </c>
      <c r="G286" s="321">
        <v>27701400</v>
      </c>
      <c r="H286" s="321">
        <v>0</v>
      </c>
      <c r="I286" s="327">
        <v>0</v>
      </c>
      <c r="J286" s="334">
        <v>27716901.32</v>
      </c>
      <c r="K286" s="322">
        <v>27716901.32</v>
      </c>
      <c r="L286" s="322">
        <v>0</v>
      </c>
      <c r="M286" s="323">
        <v>27716901.32</v>
      </c>
      <c r="N286" s="323">
        <v>0</v>
      </c>
      <c r="O286" s="335">
        <v>0</v>
      </c>
      <c r="P286" s="294"/>
      <c r="Q286" s="295"/>
    </row>
    <row r="287" spans="1:17" s="13" customFormat="1" ht="12.75" customHeight="1" x14ac:dyDescent="0.25">
      <c r="A287" s="353" t="s">
        <v>441</v>
      </c>
      <c r="B287" s="319"/>
      <c r="C287" s="596" t="s">
        <v>442</v>
      </c>
      <c r="D287" s="348">
        <v>19548900</v>
      </c>
      <c r="E287" s="320">
        <v>19548900</v>
      </c>
      <c r="F287" s="320">
        <v>0</v>
      </c>
      <c r="G287" s="321">
        <v>19548900</v>
      </c>
      <c r="H287" s="321">
        <v>0</v>
      </c>
      <c r="I287" s="327">
        <v>0</v>
      </c>
      <c r="J287" s="334">
        <v>19564334.690000001</v>
      </c>
      <c r="K287" s="322">
        <v>19564334.690000001</v>
      </c>
      <c r="L287" s="322">
        <v>0</v>
      </c>
      <c r="M287" s="323">
        <v>19564334.690000001</v>
      </c>
      <c r="N287" s="323">
        <v>0</v>
      </c>
      <c r="O287" s="335">
        <v>0</v>
      </c>
      <c r="P287" s="294"/>
      <c r="Q287" s="295"/>
    </row>
    <row r="288" spans="1:17" s="13" customFormat="1" ht="12.75" customHeight="1" x14ac:dyDescent="0.25">
      <c r="A288" s="353" t="s">
        <v>443</v>
      </c>
      <c r="B288" s="319"/>
      <c r="C288" s="596" t="s">
        <v>444</v>
      </c>
      <c r="D288" s="348">
        <v>8152500</v>
      </c>
      <c r="E288" s="320">
        <v>8152500</v>
      </c>
      <c r="F288" s="320">
        <v>0</v>
      </c>
      <c r="G288" s="321">
        <v>8152500</v>
      </c>
      <c r="H288" s="321">
        <v>0</v>
      </c>
      <c r="I288" s="327">
        <v>0</v>
      </c>
      <c r="J288" s="334">
        <v>8152566.6299999999</v>
      </c>
      <c r="K288" s="322">
        <v>8152566.6299999999</v>
      </c>
      <c r="L288" s="322">
        <v>0</v>
      </c>
      <c r="M288" s="323">
        <v>8152566.6299999999</v>
      </c>
      <c r="N288" s="323">
        <v>0</v>
      </c>
      <c r="O288" s="335">
        <v>0</v>
      </c>
      <c r="P288" s="294"/>
      <c r="Q288" s="295"/>
    </row>
    <row r="289" spans="1:17" s="13" customFormat="1" ht="12.75" customHeight="1" x14ac:dyDescent="0.25">
      <c r="A289" s="353" t="s">
        <v>1329</v>
      </c>
      <c r="B289" s="319"/>
      <c r="C289" s="596" t="s">
        <v>1330</v>
      </c>
      <c r="D289" s="348">
        <v>0</v>
      </c>
      <c r="E289" s="320">
        <v>0</v>
      </c>
      <c r="F289" s="320">
        <v>0</v>
      </c>
      <c r="G289" s="321">
        <v>0</v>
      </c>
      <c r="H289" s="321">
        <v>0</v>
      </c>
      <c r="I289" s="327">
        <v>0</v>
      </c>
      <c r="J289" s="334">
        <v>0</v>
      </c>
      <c r="K289" s="322">
        <v>0</v>
      </c>
      <c r="L289" s="322">
        <v>1398.68</v>
      </c>
      <c r="M289" s="323">
        <v>0</v>
      </c>
      <c r="N289" s="323">
        <v>0</v>
      </c>
      <c r="O289" s="335">
        <v>1398.68</v>
      </c>
      <c r="P289" s="294"/>
      <c r="Q289" s="295"/>
    </row>
    <row r="290" spans="1:17" s="13" customFormat="1" ht="12.75" customHeight="1" x14ac:dyDescent="0.25">
      <c r="A290" s="353" t="s">
        <v>1331</v>
      </c>
      <c r="B290" s="319"/>
      <c r="C290" s="596" t="s">
        <v>1332</v>
      </c>
      <c r="D290" s="348">
        <v>0</v>
      </c>
      <c r="E290" s="320">
        <v>0</v>
      </c>
      <c r="F290" s="320">
        <v>0</v>
      </c>
      <c r="G290" s="321">
        <v>0</v>
      </c>
      <c r="H290" s="321">
        <v>0</v>
      </c>
      <c r="I290" s="327">
        <v>0</v>
      </c>
      <c r="J290" s="334">
        <v>0</v>
      </c>
      <c r="K290" s="322">
        <v>0</v>
      </c>
      <c r="L290" s="322">
        <v>1398.68</v>
      </c>
      <c r="M290" s="323">
        <v>0</v>
      </c>
      <c r="N290" s="323">
        <v>0</v>
      </c>
      <c r="O290" s="335">
        <v>1398.68</v>
      </c>
      <c r="P290" s="294"/>
      <c r="Q290" s="295"/>
    </row>
    <row r="291" spans="1:17" s="13" customFormat="1" ht="12.75" customHeight="1" x14ac:dyDescent="0.25">
      <c r="A291" s="353" t="s">
        <v>445</v>
      </c>
      <c r="B291" s="319"/>
      <c r="C291" s="596" t="s">
        <v>446</v>
      </c>
      <c r="D291" s="348">
        <v>-28436998.920000002</v>
      </c>
      <c r="E291" s="320">
        <v>-28436998.920000002</v>
      </c>
      <c r="F291" s="320">
        <v>0</v>
      </c>
      <c r="G291" s="321">
        <v>-17766600</v>
      </c>
      <c r="H291" s="321">
        <v>-10670398.92</v>
      </c>
      <c r="I291" s="327">
        <v>0</v>
      </c>
      <c r="J291" s="334">
        <v>-28754625.59</v>
      </c>
      <c r="K291" s="322">
        <v>-28754625.59</v>
      </c>
      <c r="L291" s="322">
        <v>-1398.68</v>
      </c>
      <c r="M291" s="323">
        <v>-18085625.350000001</v>
      </c>
      <c r="N291" s="323">
        <v>-10670398.92</v>
      </c>
      <c r="O291" s="335">
        <v>0</v>
      </c>
      <c r="P291" s="294"/>
      <c r="Q291" s="295"/>
    </row>
    <row r="292" spans="1:17" s="13" customFormat="1" ht="12.75" customHeight="1" x14ac:dyDescent="0.25">
      <c r="A292" s="353" t="s">
        <v>447</v>
      </c>
      <c r="B292" s="319"/>
      <c r="C292" s="596" t="s">
        <v>448</v>
      </c>
      <c r="D292" s="348">
        <v>-17766600</v>
      </c>
      <c r="E292" s="320">
        <v>-17766600</v>
      </c>
      <c r="F292" s="320">
        <v>0</v>
      </c>
      <c r="G292" s="321">
        <v>-17766600</v>
      </c>
      <c r="H292" s="321">
        <v>0</v>
      </c>
      <c r="I292" s="327">
        <v>0</v>
      </c>
      <c r="J292" s="334">
        <v>-18084226.670000002</v>
      </c>
      <c r="K292" s="322">
        <v>-18084226.670000002</v>
      </c>
      <c r="L292" s="322">
        <v>-1398.68</v>
      </c>
      <c r="M292" s="323">
        <v>-18085625.350000001</v>
      </c>
      <c r="N292" s="323">
        <v>0</v>
      </c>
      <c r="O292" s="335">
        <v>0</v>
      </c>
      <c r="P292" s="294"/>
      <c r="Q292" s="295"/>
    </row>
    <row r="293" spans="1:17" s="13" customFormat="1" ht="12.75" customHeight="1" x14ac:dyDescent="0.25">
      <c r="A293" s="353" t="s">
        <v>449</v>
      </c>
      <c r="B293" s="319"/>
      <c r="C293" s="596" t="s">
        <v>450</v>
      </c>
      <c r="D293" s="348">
        <v>-9915296</v>
      </c>
      <c r="E293" s="320">
        <v>-9915296</v>
      </c>
      <c r="F293" s="320">
        <v>0</v>
      </c>
      <c r="G293" s="321">
        <v>-9915296</v>
      </c>
      <c r="H293" s="321">
        <v>0</v>
      </c>
      <c r="I293" s="327">
        <v>0</v>
      </c>
      <c r="J293" s="334">
        <v>-9915296.4499999993</v>
      </c>
      <c r="K293" s="322">
        <v>-9915296.4499999993</v>
      </c>
      <c r="L293" s="322">
        <v>0</v>
      </c>
      <c r="M293" s="323">
        <v>-9915296.4499999993</v>
      </c>
      <c r="N293" s="323">
        <v>0</v>
      </c>
      <c r="O293" s="335">
        <v>0</v>
      </c>
      <c r="P293" s="294"/>
      <c r="Q293" s="295"/>
    </row>
    <row r="294" spans="1:17" s="13" customFormat="1" ht="12.75" customHeight="1" x14ac:dyDescent="0.25">
      <c r="A294" s="353" t="s">
        <v>1333</v>
      </c>
      <c r="B294" s="319"/>
      <c r="C294" s="596" t="s">
        <v>1334</v>
      </c>
      <c r="D294" s="348">
        <v>-69874</v>
      </c>
      <c r="E294" s="320">
        <v>-69874</v>
      </c>
      <c r="F294" s="320">
        <v>0</v>
      </c>
      <c r="G294" s="321">
        <v>-69874</v>
      </c>
      <c r="H294" s="321">
        <v>0</v>
      </c>
      <c r="I294" s="327">
        <v>0</v>
      </c>
      <c r="J294" s="334">
        <v>-69879.820000000007</v>
      </c>
      <c r="K294" s="322">
        <v>-69879.820000000007</v>
      </c>
      <c r="L294" s="322">
        <v>0</v>
      </c>
      <c r="M294" s="323">
        <v>-69879.820000000007</v>
      </c>
      <c r="N294" s="323">
        <v>0</v>
      </c>
      <c r="O294" s="335">
        <v>0</v>
      </c>
      <c r="P294" s="294"/>
      <c r="Q294" s="295"/>
    </row>
    <row r="295" spans="1:17" s="13" customFormat="1" ht="12.75" customHeight="1" x14ac:dyDescent="0.25">
      <c r="A295" s="353" t="s">
        <v>451</v>
      </c>
      <c r="B295" s="319"/>
      <c r="C295" s="596" t="s">
        <v>452</v>
      </c>
      <c r="D295" s="348">
        <v>-1735430</v>
      </c>
      <c r="E295" s="320">
        <v>-1735430</v>
      </c>
      <c r="F295" s="320">
        <v>0</v>
      </c>
      <c r="G295" s="321">
        <v>-1735430</v>
      </c>
      <c r="H295" s="321">
        <v>0</v>
      </c>
      <c r="I295" s="327">
        <v>0</v>
      </c>
      <c r="J295" s="334">
        <v>-1735431.16</v>
      </c>
      <c r="K295" s="322">
        <v>-1735431.16</v>
      </c>
      <c r="L295" s="322">
        <v>0</v>
      </c>
      <c r="M295" s="323">
        <v>-1735431.16</v>
      </c>
      <c r="N295" s="323">
        <v>0</v>
      </c>
      <c r="O295" s="335">
        <v>0</v>
      </c>
      <c r="P295" s="294"/>
      <c r="Q295" s="295"/>
    </row>
    <row r="296" spans="1:17" s="13" customFormat="1" ht="12.75" customHeight="1" x14ac:dyDescent="0.25">
      <c r="A296" s="353" t="s">
        <v>453</v>
      </c>
      <c r="B296" s="319"/>
      <c r="C296" s="596" t="s">
        <v>454</v>
      </c>
      <c r="D296" s="348">
        <v>-6046000</v>
      </c>
      <c r="E296" s="320">
        <v>-6046000</v>
      </c>
      <c r="F296" s="320">
        <v>0</v>
      </c>
      <c r="G296" s="321">
        <v>-6046000</v>
      </c>
      <c r="H296" s="321">
        <v>0</v>
      </c>
      <c r="I296" s="327">
        <v>0</v>
      </c>
      <c r="J296" s="334">
        <v>-6363619.2400000002</v>
      </c>
      <c r="K296" s="322">
        <v>-6363619.2400000002</v>
      </c>
      <c r="L296" s="322">
        <v>-1398.68</v>
      </c>
      <c r="M296" s="323">
        <v>-6365017.9199999999</v>
      </c>
      <c r="N296" s="323">
        <v>0</v>
      </c>
      <c r="O296" s="335">
        <v>0</v>
      </c>
      <c r="P296" s="294"/>
      <c r="Q296" s="295"/>
    </row>
    <row r="297" spans="1:17" s="13" customFormat="1" ht="12.75" customHeight="1" x14ac:dyDescent="0.25">
      <c r="A297" s="353" t="s">
        <v>486</v>
      </c>
      <c r="B297" s="319"/>
      <c r="C297" s="596" t="s">
        <v>487</v>
      </c>
      <c r="D297" s="348">
        <v>-10670398.92</v>
      </c>
      <c r="E297" s="320">
        <v>-10670398.92</v>
      </c>
      <c r="F297" s="320">
        <v>0</v>
      </c>
      <c r="G297" s="321">
        <v>0</v>
      </c>
      <c r="H297" s="321">
        <v>-10670398.92</v>
      </c>
      <c r="I297" s="327">
        <v>0</v>
      </c>
      <c r="J297" s="334">
        <v>-10670398.92</v>
      </c>
      <c r="K297" s="322">
        <v>-10670398.92</v>
      </c>
      <c r="L297" s="322">
        <v>0</v>
      </c>
      <c r="M297" s="323">
        <v>0</v>
      </c>
      <c r="N297" s="323">
        <v>-10670398.92</v>
      </c>
      <c r="O297" s="335">
        <v>0</v>
      </c>
      <c r="P297" s="294"/>
      <c r="Q297" s="295"/>
    </row>
    <row r="298" spans="1:17" s="13" customFormat="1" ht="12.75" customHeight="1" x14ac:dyDescent="0.25">
      <c r="A298" s="353" t="s">
        <v>488</v>
      </c>
      <c r="B298" s="319"/>
      <c r="C298" s="596" t="s">
        <v>489</v>
      </c>
      <c r="D298" s="348">
        <v>-10670398.92</v>
      </c>
      <c r="E298" s="320">
        <v>-10670398.92</v>
      </c>
      <c r="F298" s="320">
        <v>0</v>
      </c>
      <c r="G298" s="321">
        <v>0</v>
      </c>
      <c r="H298" s="321">
        <v>-10670398.92</v>
      </c>
      <c r="I298" s="327">
        <v>0</v>
      </c>
      <c r="J298" s="334">
        <v>-10670398.92</v>
      </c>
      <c r="K298" s="322">
        <v>-10670398.92</v>
      </c>
      <c r="L298" s="322">
        <v>0</v>
      </c>
      <c r="M298" s="323">
        <v>0</v>
      </c>
      <c r="N298" s="323">
        <v>-10670398.92</v>
      </c>
      <c r="O298" s="335">
        <v>0</v>
      </c>
      <c r="P298" s="294"/>
      <c r="Q298" s="295"/>
    </row>
    <row r="299" spans="1:17" s="13" customFormat="1" ht="12.75" customHeight="1" x14ac:dyDescent="0.25">
      <c r="A299" s="353"/>
      <c r="B299" s="354"/>
      <c r="C299" s="597"/>
      <c r="D299" s="336"/>
      <c r="E299" s="337"/>
      <c r="F299" s="337"/>
      <c r="G299" s="338"/>
      <c r="H299" s="338"/>
      <c r="I299" s="338"/>
      <c r="J299" s="336"/>
      <c r="K299" s="337"/>
      <c r="L299" s="337"/>
      <c r="M299" s="338"/>
      <c r="N299" s="338"/>
      <c r="O299" s="339"/>
      <c r="P299" s="294"/>
      <c r="Q299" s="295"/>
    </row>
    <row r="300" spans="1:17" s="13" customFormat="1" ht="12.75" customHeight="1" x14ac:dyDescent="0.25">
      <c r="A300" s="353"/>
      <c r="B300" s="354"/>
      <c r="C300" s="597"/>
      <c r="D300" s="336"/>
      <c r="E300" s="337"/>
      <c r="F300" s="337"/>
      <c r="G300" s="338"/>
      <c r="H300" s="338"/>
      <c r="I300" s="338"/>
      <c r="J300" s="336"/>
      <c r="K300" s="337"/>
      <c r="L300" s="337"/>
      <c r="M300" s="338"/>
      <c r="N300" s="338"/>
      <c r="O300" s="339"/>
      <c r="P300" s="294"/>
      <c r="Q300" s="295"/>
    </row>
    <row r="301" spans="1:17" s="13" customFormat="1" ht="12.75" customHeight="1" x14ac:dyDescent="0.25">
      <c r="A301" s="353"/>
      <c r="B301" s="354"/>
      <c r="C301" s="597"/>
      <c r="D301" s="336"/>
      <c r="E301" s="337"/>
      <c r="F301" s="337"/>
      <c r="G301" s="338"/>
      <c r="H301" s="338"/>
      <c r="I301" s="338"/>
      <c r="J301" s="336"/>
      <c r="K301" s="337"/>
      <c r="L301" s="337"/>
      <c r="M301" s="338"/>
      <c r="N301" s="338"/>
      <c r="O301" s="339"/>
      <c r="P301" s="294"/>
      <c r="Q301" s="295"/>
    </row>
    <row r="302" spans="1:17" s="13" customFormat="1" ht="12.75" customHeight="1" x14ac:dyDescent="0.25">
      <c r="A302" s="353"/>
      <c r="B302" s="354"/>
      <c r="C302" s="597"/>
      <c r="D302" s="336"/>
      <c r="E302" s="337"/>
      <c r="F302" s="337"/>
      <c r="G302" s="338"/>
      <c r="H302" s="338"/>
      <c r="I302" s="338"/>
      <c r="J302" s="336"/>
      <c r="K302" s="337"/>
      <c r="L302" s="337"/>
      <c r="M302" s="338"/>
      <c r="N302" s="338"/>
      <c r="O302" s="339"/>
      <c r="P302" s="294"/>
      <c r="Q302" s="295"/>
    </row>
    <row r="303" spans="1:17" s="13" customFormat="1" ht="12.75" customHeight="1" x14ac:dyDescent="0.25">
      <c r="A303" s="353"/>
      <c r="B303" s="354"/>
      <c r="C303" s="597"/>
      <c r="D303" s="336"/>
      <c r="E303" s="337"/>
      <c r="F303" s="337"/>
      <c r="G303" s="338"/>
      <c r="H303" s="338"/>
      <c r="I303" s="338"/>
      <c r="J303" s="336"/>
      <c r="K303" s="337"/>
      <c r="L303" s="337"/>
      <c r="M303" s="338"/>
      <c r="N303" s="338"/>
      <c r="O303" s="339"/>
      <c r="P303" s="294"/>
      <c r="Q303" s="295"/>
    </row>
    <row r="304" spans="1:17" s="13" customFormat="1" ht="12.75" customHeight="1" x14ac:dyDescent="0.25">
      <c r="A304" s="353"/>
      <c r="B304" s="354"/>
      <c r="C304" s="597"/>
      <c r="D304" s="336"/>
      <c r="E304" s="337"/>
      <c r="F304" s="337"/>
      <c r="G304" s="338"/>
      <c r="H304" s="338"/>
      <c r="I304" s="338"/>
      <c r="J304" s="336"/>
      <c r="K304" s="337"/>
      <c r="L304" s="337"/>
      <c r="M304" s="338"/>
      <c r="N304" s="338"/>
      <c r="O304" s="339"/>
      <c r="P304" s="294"/>
      <c r="Q304" s="295"/>
    </row>
    <row r="305" spans="1:17" s="13" customFormat="1" ht="12.75" customHeight="1" x14ac:dyDescent="0.25">
      <c r="A305" s="353"/>
      <c r="B305" s="354"/>
      <c r="C305" s="597"/>
      <c r="D305" s="336"/>
      <c r="E305" s="337"/>
      <c r="F305" s="337"/>
      <c r="G305" s="338"/>
      <c r="H305" s="338"/>
      <c r="I305" s="338"/>
      <c r="J305" s="336"/>
      <c r="K305" s="337"/>
      <c r="L305" s="337"/>
      <c r="M305" s="338"/>
      <c r="N305" s="338"/>
      <c r="O305" s="339"/>
      <c r="P305" s="294"/>
      <c r="Q305" s="295"/>
    </row>
    <row r="306" spans="1:17" s="13" customFormat="1" ht="12.75" customHeight="1" x14ac:dyDescent="0.25">
      <c r="A306" s="353"/>
      <c r="B306" s="354"/>
      <c r="C306" s="597"/>
      <c r="D306" s="336"/>
      <c r="E306" s="337"/>
      <c r="F306" s="337"/>
      <c r="G306" s="338"/>
      <c r="H306" s="338"/>
      <c r="I306" s="338"/>
      <c r="J306" s="336"/>
      <c r="K306" s="337"/>
      <c r="L306" s="337"/>
      <c r="M306" s="338"/>
      <c r="N306" s="338"/>
      <c r="O306" s="339"/>
      <c r="P306" s="294"/>
      <c r="Q306" s="295"/>
    </row>
    <row r="307" spans="1:17" x14ac:dyDescent="0.25">
      <c r="A307" s="353"/>
      <c r="B307" s="354"/>
      <c r="C307" s="597"/>
      <c r="D307" s="336"/>
      <c r="E307" s="337"/>
      <c r="F307" s="337"/>
      <c r="G307" s="338"/>
      <c r="H307" s="338"/>
      <c r="I307" s="338"/>
      <c r="J307" s="336"/>
      <c r="K307" s="337"/>
      <c r="L307" s="337"/>
      <c r="M307" s="338"/>
      <c r="N307" s="338"/>
      <c r="O307" s="339"/>
    </row>
    <row r="308" spans="1:17" x14ac:dyDescent="0.25">
      <c r="A308" s="353"/>
      <c r="B308" s="354"/>
      <c r="C308" s="597"/>
      <c r="D308" s="336"/>
      <c r="E308" s="337"/>
      <c r="F308" s="337"/>
      <c r="G308" s="338"/>
      <c r="H308" s="338"/>
      <c r="I308" s="338"/>
      <c r="J308" s="336"/>
      <c r="K308" s="337"/>
      <c r="L308" s="337"/>
      <c r="M308" s="338"/>
      <c r="N308" s="338"/>
      <c r="O308" s="339"/>
    </row>
    <row r="309" spans="1:17" x14ac:dyDescent="0.25">
      <c r="A309" s="353"/>
      <c r="B309" s="354"/>
      <c r="C309" s="597"/>
      <c r="D309" s="336"/>
      <c r="E309" s="337"/>
      <c r="F309" s="337"/>
      <c r="G309" s="338"/>
      <c r="H309" s="338"/>
      <c r="I309" s="338"/>
      <c r="J309" s="336"/>
      <c r="K309" s="337"/>
      <c r="L309" s="337"/>
      <c r="M309" s="338"/>
      <c r="N309" s="338"/>
      <c r="O309" s="339"/>
    </row>
    <row r="310" spans="1:17" x14ac:dyDescent="0.25">
      <c r="A310" s="353"/>
      <c r="B310" s="354"/>
      <c r="C310" s="597"/>
      <c r="D310" s="336"/>
      <c r="E310" s="337"/>
      <c r="F310" s="337"/>
      <c r="G310" s="338"/>
      <c r="H310" s="338"/>
      <c r="I310" s="338"/>
      <c r="J310" s="336"/>
      <c r="K310" s="337"/>
      <c r="L310" s="337"/>
      <c r="M310" s="338"/>
      <c r="N310" s="338"/>
      <c r="O310" s="339"/>
    </row>
    <row r="311" spans="1:17" x14ac:dyDescent="0.25">
      <c r="A311" s="353"/>
      <c r="B311" s="354"/>
      <c r="C311" s="597"/>
      <c r="D311" s="336"/>
      <c r="E311" s="337"/>
      <c r="F311" s="337"/>
      <c r="G311" s="338"/>
      <c r="H311" s="338"/>
      <c r="I311" s="338"/>
      <c r="J311" s="336"/>
      <c r="K311" s="337"/>
      <c r="L311" s="337"/>
      <c r="M311" s="338"/>
      <c r="N311" s="338"/>
      <c r="O311" s="339"/>
    </row>
    <row r="312" spans="1:17" x14ac:dyDescent="0.25">
      <c r="A312" s="353"/>
      <c r="B312" s="354"/>
      <c r="C312" s="597"/>
      <c r="D312" s="336"/>
      <c r="E312" s="337"/>
      <c r="F312" s="337"/>
      <c r="G312" s="338"/>
      <c r="H312" s="338"/>
      <c r="I312" s="338"/>
      <c r="J312" s="336"/>
      <c r="K312" s="337"/>
      <c r="L312" s="337"/>
      <c r="M312" s="338"/>
      <c r="N312" s="338"/>
      <c r="O312" s="339"/>
    </row>
    <row r="313" spans="1:17" x14ac:dyDescent="0.25">
      <c r="A313" s="353"/>
      <c r="B313" s="354"/>
      <c r="C313" s="597"/>
      <c r="D313" s="336"/>
      <c r="E313" s="337"/>
      <c r="F313" s="337"/>
      <c r="G313" s="338"/>
      <c r="H313" s="338"/>
      <c r="I313" s="338"/>
      <c r="J313" s="336"/>
      <c r="K313" s="337"/>
      <c r="L313" s="337"/>
      <c r="M313" s="338"/>
      <c r="N313" s="338"/>
      <c r="O313" s="339"/>
    </row>
    <row r="314" spans="1:17" x14ac:dyDescent="0.25">
      <c r="A314" s="353"/>
      <c r="B314" s="354"/>
      <c r="C314" s="597"/>
      <c r="D314" s="336"/>
      <c r="E314" s="337"/>
      <c r="F314" s="337"/>
      <c r="G314" s="338"/>
      <c r="H314" s="338"/>
      <c r="I314" s="338"/>
      <c r="J314" s="336"/>
      <c r="K314" s="337"/>
      <c r="L314" s="337"/>
      <c r="M314" s="338"/>
      <c r="N314" s="338"/>
      <c r="O314" s="339"/>
    </row>
    <row r="315" spans="1:17" x14ac:dyDescent="0.25">
      <c r="A315" s="353"/>
      <c r="B315" s="354"/>
      <c r="C315" s="597"/>
      <c r="D315" s="336"/>
      <c r="E315" s="337"/>
      <c r="F315" s="337"/>
      <c r="G315" s="338"/>
      <c r="H315" s="338"/>
      <c r="I315" s="338"/>
      <c r="J315" s="336"/>
      <c r="K315" s="337"/>
      <c r="L315" s="337"/>
      <c r="M315" s="338"/>
      <c r="N315" s="338"/>
      <c r="O315" s="339"/>
    </row>
    <row r="316" spans="1:17" x14ac:dyDescent="0.25">
      <c r="A316" s="353"/>
      <c r="B316" s="354"/>
      <c r="C316" s="597"/>
      <c r="D316" s="336"/>
      <c r="E316" s="337"/>
      <c r="F316" s="337"/>
      <c r="G316" s="338"/>
      <c r="H316" s="338"/>
      <c r="I316" s="338"/>
      <c r="J316" s="336"/>
      <c r="K316" s="337"/>
      <c r="L316" s="337"/>
      <c r="M316" s="338"/>
      <c r="N316" s="338"/>
      <c r="O316" s="339"/>
    </row>
    <row r="317" spans="1:17" x14ac:dyDescent="0.25">
      <c r="A317" s="353"/>
      <c r="B317" s="354"/>
      <c r="C317" s="597"/>
      <c r="D317" s="336"/>
      <c r="E317" s="337"/>
      <c r="F317" s="337"/>
      <c r="G317" s="338"/>
      <c r="H317" s="338"/>
      <c r="I317" s="338"/>
      <c r="J317" s="336"/>
      <c r="K317" s="337"/>
      <c r="L317" s="337"/>
      <c r="M317" s="338"/>
      <c r="N317" s="338"/>
      <c r="O317" s="339"/>
    </row>
    <row r="318" spans="1:17" x14ac:dyDescent="0.25">
      <c r="A318" s="353"/>
      <c r="B318" s="354"/>
      <c r="C318" s="597"/>
      <c r="D318" s="336"/>
      <c r="E318" s="337"/>
      <c r="F318" s="337"/>
      <c r="G318" s="338"/>
      <c r="H318" s="338"/>
      <c r="I318" s="338"/>
      <c r="J318" s="336"/>
      <c r="K318" s="337"/>
      <c r="L318" s="337"/>
      <c r="M318" s="338"/>
      <c r="N318" s="338"/>
      <c r="O318" s="339"/>
    </row>
    <row r="319" spans="1:17" ht="15.75" thickBot="1" x14ac:dyDescent="0.3">
      <c r="A319" s="474"/>
      <c r="B319" s="475"/>
      <c r="C319" s="598"/>
      <c r="D319" s="476"/>
      <c r="E319" s="477"/>
      <c r="F319" s="477"/>
      <c r="G319" s="478"/>
      <c r="H319" s="478"/>
      <c r="I319" s="478"/>
      <c r="J319" s="476"/>
      <c r="K319" s="477"/>
      <c r="L319" s="477"/>
      <c r="M319" s="478"/>
      <c r="N319" s="478"/>
      <c r="O319" s="479"/>
    </row>
  </sheetData>
  <autoFilter ref="A15:O218" xr:uid="{BAB1D893-4D64-4499-BC86-45EF8CC6A64D}"/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08C001-F942-4F7D-AD46-3D3AC90D325F}">
  <sheetPr>
    <tabColor theme="9" tint="-0.249977111117893"/>
  </sheetPr>
  <dimension ref="A1:R303"/>
  <sheetViews>
    <sheetView zoomScale="80" zoomScaleNormal="80" workbookViewId="0">
      <pane xSplit="3" ySplit="16" topLeftCell="J17" activePane="bottomRight" state="frozen"/>
      <selection activeCell="D16" sqref="D16:D21"/>
      <selection pane="topRight" activeCell="D16" sqref="D16:D21"/>
      <selection pane="bottomLeft" activeCell="D16" sqref="D16:D21"/>
      <selection pane="bottomRight" activeCell="D16" sqref="D16:D21"/>
    </sheetView>
  </sheetViews>
  <sheetFormatPr defaultRowHeight="15" outlineLevelCol="1" x14ac:dyDescent="0.25"/>
  <cols>
    <col min="1" max="1" width="30.140625" style="291" customWidth="1"/>
    <col min="2" max="2" width="8" style="291" customWidth="1"/>
    <col min="3" max="3" width="26.85546875" style="289" customWidth="1"/>
    <col min="4" max="9" width="17.5703125" style="290" hidden="1" customWidth="1" outlineLevel="1"/>
    <col min="10" max="10" width="17.5703125" style="290" customWidth="1" collapsed="1"/>
    <col min="11" max="15" width="17.5703125" style="290" customWidth="1"/>
    <col min="16" max="16" width="9.85546875" style="291" customWidth="1"/>
    <col min="17" max="18" width="9.140625" style="291"/>
  </cols>
  <sheetData>
    <row r="1" spans="1:18" ht="15" customHeight="1" x14ac:dyDescent="0.25">
      <c r="A1" s="377" t="s">
        <v>0</v>
      </c>
      <c r="B1" s="300"/>
      <c r="C1" s="301"/>
      <c r="D1" s="302"/>
      <c r="E1" s="302"/>
      <c r="F1" s="302"/>
      <c r="G1" s="302"/>
      <c r="H1" s="302"/>
      <c r="I1" s="302"/>
      <c r="J1" s="302"/>
      <c r="K1" s="302"/>
      <c r="L1" s="302"/>
      <c r="M1" s="302"/>
      <c r="N1" s="302"/>
      <c r="O1" s="302"/>
      <c r="P1" s="300"/>
    </row>
    <row r="2" spans="1:18" hidden="1" x14ac:dyDescent="0.25">
      <c r="A2" s="1"/>
      <c r="B2" s="300"/>
      <c r="C2" s="301"/>
      <c r="D2" s="302"/>
      <c r="E2" s="302"/>
      <c r="F2" s="302"/>
      <c r="G2" s="302"/>
      <c r="H2" s="302"/>
      <c r="I2" s="302"/>
      <c r="J2" s="302"/>
      <c r="K2" s="302"/>
      <c r="L2" s="302"/>
      <c r="M2" s="302"/>
      <c r="N2" s="302"/>
      <c r="O2" s="302"/>
      <c r="P2" s="300"/>
    </row>
    <row r="3" spans="1:18" ht="15.75" hidden="1" thickBot="1" x14ac:dyDescent="0.3">
      <c r="A3" s="1"/>
      <c r="B3" s="1"/>
      <c r="C3" s="301"/>
      <c r="D3" s="302"/>
      <c r="E3" s="302"/>
      <c r="F3" s="302"/>
      <c r="G3" s="302"/>
      <c r="H3" s="302"/>
      <c r="I3" s="302"/>
      <c r="J3" s="302"/>
      <c r="K3" s="302"/>
      <c r="L3" s="302"/>
      <c r="M3" s="227"/>
      <c r="N3" s="480"/>
      <c r="O3" s="481"/>
      <c r="P3" s="2" t="s">
        <v>1</v>
      </c>
    </row>
    <row r="4" spans="1:18" hidden="1" x14ac:dyDescent="0.25">
      <c r="A4" s="1"/>
      <c r="B4" s="1"/>
      <c r="C4" s="301"/>
      <c r="D4" s="302"/>
      <c r="E4" s="302"/>
      <c r="F4" s="302"/>
      <c r="G4" s="302"/>
      <c r="H4" s="302"/>
      <c r="I4" s="302"/>
      <c r="J4" s="302"/>
      <c r="K4" s="302"/>
      <c r="L4" s="302"/>
      <c r="M4" s="228" t="s">
        <v>2</v>
      </c>
      <c r="N4" s="480"/>
      <c r="O4" s="482"/>
      <c r="P4" s="3" t="s">
        <v>3</v>
      </c>
    </row>
    <row r="5" spans="1:18" ht="23.25" customHeight="1" x14ac:dyDescent="0.25">
      <c r="A5" s="1"/>
      <c r="B5" s="600" t="s">
        <v>1129</v>
      </c>
      <c r="C5" s="601"/>
      <c r="D5" s="302"/>
      <c r="E5" s="302"/>
      <c r="F5" s="302"/>
      <c r="G5" s="302"/>
      <c r="H5" s="302"/>
      <c r="I5" s="302"/>
      <c r="J5" s="302"/>
      <c r="K5" s="302"/>
      <c r="L5" s="302"/>
      <c r="M5" s="228" t="s">
        <v>4</v>
      </c>
      <c r="N5" s="480"/>
      <c r="O5" s="482"/>
      <c r="P5" s="4" t="s">
        <v>1130</v>
      </c>
    </row>
    <row r="6" spans="1:18" ht="15" customHeight="1" x14ac:dyDescent="0.25">
      <c r="A6" s="1" t="s">
        <v>5</v>
      </c>
      <c r="B6" s="8" t="s">
        <v>6</v>
      </c>
      <c r="C6" s="301"/>
      <c r="D6" s="302"/>
      <c r="E6" s="302"/>
      <c r="F6" s="302"/>
      <c r="G6" s="302"/>
      <c r="H6" s="302"/>
      <c r="I6" s="302"/>
      <c r="J6" s="302"/>
      <c r="K6" s="302"/>
      <c r="L6" s="302"/>
      <c r="M6" s="228" t="s">
        <v>7</v>
      </c>
      <c r="N6" s="480"/>
      <c r="O6" s="482"/>
      <c r="P6" s="4" t="s">
        <v>8</v>
      </c>
    </row>
    <row r="7" spans="1:18" ht="15" customHeight="1" x14ac:dyDescent="0.25">
      <c r="A7" s="1" t="s">
        <v>9</v>
      </c>
      <c r="B7" s="8" t="s">
        <v>10</v>
      </c>
      <c r="C7" s="301"/>
      <c r="D7" s="302"/>
      <c r="E7" s="302"/>
      <c r="F7" s="302"/>
      <c r="G7" s="302"/>
      <c r="H7" s="302"/>
      <c r="I7" s="302"/>
      <c r="J7" s="302"/>
      <c r="K7" s="302"/>
      <c r="L7" s="302"/>
      <c r="M7" s="228" t="s">
        <v>11</v>
      </c>
      <c r="N7" s="480"/>
      <c r="O7" s="482"/>
      <c r="P7" s="4" t="s">
        <v>12</v>
      </c>
    </row>
    <row r="8" spans="1:18" ht="15" customHeight="1" x14ac:dyDescent="0.25">
      <c r="A8" s="1" t="s">
        <v>13</v>
      </c>
      <c r="B8" s="1" t="s">
        <v>14</v>
      </c>
      <c r="C8" s="301"/>
      <c r="D8" s="302"/>
      <c r="E8" s="302"/>
      <c r="F8" s="302"/>
      <c r="G8" s="302"/>
      <c r="H8" s="302"/>
      <c r="I8" s="302"/>
      <c r="J8" s="302"/>
      <c r="K8" s="302"/>
      <c r="L8" s="302"/>
      <c r="M8" s="228"/>
      <c r="N8" s="480"/>
      <c r="O8" s="482"/>
      <c r="P8" s="4"/>
    </row>
    <row r="9" spans="1:18" ht="15.75" thickBot="1" x14ac:dyDescent="0.3">
      <c r="A9" s="1" t="s">
        <v>15</v>
      </c>
      <c r="B9" s="1" t="s">
        <v>16</v>
      </c>
      <c r="C9" s="301"/>
      <c r="D9" s="302"/>
      <c r="E9" s="302"/>
      <c r="F9" s="302"/>
      <c r="G9" s="302"/>
      <c r="H9" s="302"/>
      <c r="I9" s="302"/>
      <c r="J9" s="302"/>
      <c r="K9" s="302"/>
      <c r="L9" s="302"/>
      <c r="M9" s="228" t="s">
        <v>17</v>
      </c>
      <c r="N9" s="480"/>
      <c r="O9" s="482"/>
      <c r="P9" s="5" t="s">
        <v>18</v>
      </c>
    </row>
    <row r="10" spans="1:18" x14ac:dyDescent="0.25">
      <c r="A10" s="1"/>
      <c r="B10" s="1"/>
      <c r="C10" s="301"/>
      <c r="D10" s="302"/>
      <c r="E10" s="302"/>
      <c r="F10" s="302"/>
      <c r="G10" s="302"/>
      <c r="H10" s="302"/>
      <c r="I10" s="302"/>
      <c r="J10" s="302"/>
      <c r="K10" s="302"/>
      <c r="L10" s="302"/>
      <c r="M10" s="229"/>
      <c r="N10" s="302"/>
      <c r="O10" s="302"/>
      <c r="P10" s="1"/>
    </row>
    <row r="11" spans="1:18" x14ac:dyDescent="0.25">
      <c r="A11" s="299" t="s">
        <v>19</v>
      </c>
      <c r="B11" s="300"/>
      <c r="C11" s="301"/>
      <c r="D11" s="302"/>
      <c r="E11" s="302"/>
      <c r="F11" s="302"/>
      <c r="G11" s="302"/>
      <c r="H11" s="302"/>
      <c r="I11" s="302"/>
      <c r="J11" s="302"/>
      <c r="K11" s="302"/>
      <c r="L11" s="302"/>
      <c r="M11" s="302"/>
      <c r="N11" s="302"/>
      <c r="O11" s="302"/>
    </row>
    <row r="12" spans="1:18" ht="15.75" thickBot="1" x14ac:dyDescent="0.3">
      <c r="A12" s="6"/>
      <c r="B12" s="6"/>
      <c r="C12" s="18"/>
      <c r="D12" s="230"/>
      <c r="E12" s="230"/>
      <c r="F12" s="230"/>
      <c r="G12" s="230"/>
      <c r="H12" s="230"/>
      <c r="I12" s="230"/>
      <c r="J12" s="230"/>
      <c r="K12" s="230"/>
      <c r="L12" s="230"/>
      <c r="M12" s="230"/>
      <c r="N12" s="230"/>
      <c r="O12" s="230"/>
    </row>
    <row r="13" spans="1:18" ht="15" customHeight="1" x14ac:dyDescent="0.25">
      <c r="A13" s="365" t="s">
        <v>20</v>
      </c>
      <c r="B13" s="366" t="s">
        <v>21</v>
      </c>
      <c r="C13" s="349" t="s">
        <v>22</v>
      </c>
      <c r="D13" s="510" t="s">
        <v>23</v>
      </c>
      <c r="E13" s="511"/>
      <c r="F13" s="511"/>
      <c r="G13" s="511"/>
      <c r="H13" s="511"/>
      <c r="I13" s="512"/>
      <c r="J13" s="498" t="s">
        <v>24</v>
      </c>
      <c r="K13" s="483"/>
      <c r="L13" s="483"/>
      <c r="M13" s="483"/>
      <c r="N13" s="483"/>
      <c r="O13" s="484"/>
    </row>
    <row r="14" spans="1:18" ht="90" x14ac:dyDescent="0.25">
      <c r="A14" s="524"/>
      <c r="B14" s="9"/>
      <c r="C14" s="340"/>
      <c r="D14" s="513" t="s">
        <v>25</v>
      </c>
      <c r="E14" s="506" t="s">
        <v>26</v>
      </c>
      <c r="F14" s="506" t="s">
        <v>27</v>
      </c>
      <c r="G14" s="506" t="s">
        <v>28</v>
      </c>
      <c r="H14" s="506" t="s">
        <v>29</v>
      </c>
      <c r="I14" s="514" t="s">
        <v>30</v>
      </c>
      <c r="J14" s="499" t="s">
        <v>25</v>
      </c>
      <c r="K14" s="231" t="s">
        <v>26</v>
      </c>
      <c r="L14" s="231" t="s">
        <v>27</v>
      </c>
      <c r="M14" s="231" t="s">
        <v>28</v>
      </c>
      <c r="N14" s="231" t="s">
        <v>29</v>
      </c>
      <c r="O14" s="231" t="s">
        <v>30</v>
      </c>
    </row>
    <row r="15" spans="1:18" ht="15.75" thickBot="1" x14ac:dyDescent="0.3">
      <c r="A15" s="367" t="s">
        <v>31</v>
      </c>
      <c r="B15" s="7" t="s">
        <v>32</v>
      </c>
      <c r="C15" s="341" t="s">
        <v>33</v>
      </c>
      <c r="D15" s="513" t="s">
        <v>34</v>
      </c>
      <c r="E15" s="506" t="s">
        <v>35</v>
      </c>
      <c r="F15" s="506" t="s">
        <v>36</v>
      </c>
      <c r="G15" s="506" t="s">
        <v>37</v>
      </c>
      <c r="H15" s="506" t="s">
        <v>38</v>
      </c>
      <c r="I15" s="514" t="s">
        <v>39</v>
      </c>
      <c r="J15" s="500" t="s">
        <v>40</v>
      </c>
      <c r="K15" s="485" t="s">
        <v>41</v>
      </c>
      <c r="L15" s="485" t="s">
        <v>42</v>
      </c>
      <c r="M15" s="485" t="s">
        <v>43</v>
      </c>
      <c r="N15" s="485" t="s">
        <v>44</v>
      </c>
      <c r="O15" s="485" t="s">
        <v>45</v>
      </c>
    </row>
    <row r="16" spans="1:18" s="13" customFormat="1" ht="12.75" customHeight="1" x14ac:dyDescent="0.25">
      <c r="A16" s="368" t="s">
        <v>46</v>
      </c>
      <c r="B16" s="19" t="s">
        <v>47</v>
      </c>
      <c r="C16" s="472"/>
      <c r="D16" s="515">
        <v>3370588012</v>
      </c>
      <c r="E16" s="507">
        <v>3370588012</v>
      </c>
      <c r="F16" s="507">
        <v>44457243.549999997</v>
      </c>
      <c r="G16" s="507">
        <v>2737243651.5500002</v>
      </c>
      <c r="H16" s="507">
        <v>357974993</v>
      </c>
      <c r="I16" s="516">
        <v>319826611</v>
      </c>
      <c r="J16" s="501">
        <v>3445568944.04</v>
      </c>
      <c r="K16" s="489">
        <v>3445568944.04</v>
      </c>
      <c r="L16" s="489">
        <v>44457350.810000002</v>
      </c>
      <c r="M16" s="489">
        <v>2785916860</v>
      </c>
      <c r="N16" s="489">
        <v>371036011.95999998</v>
      </c>
      <c r="O16" s="490">
        <v>333073422.88999999</v>
      </c>
      <c r="P16" s="293"/>
      <c r="Q16" s="293"/>
      <c r="R16" s="293"/>
    </row>
    <row r="17" spans="1:18" s="13" customFormat="1" ht="12.75" customHeight="1" x14ac:dyDescent="0.25">
      <c r="A17" s="369" t="s">
        <v>48</v>
      </c>
      <c r="B17" s="20"/>
      <c r="C17" s="342"/>
      <c r="D17" s="515"/>
      <c r="E17" s="507"/>
      <c r="F17" s="507"/>
      <c r="G17" s="507"/>
      <c r="H17" s="507"/>
      <c r="I17" s="516"/>
      <c r="J17" s="502"/>
      <c r="K17" s="486"/>
      <c r="L17" s="486"/>
      <c r="M17" s="486"/>
      <c r="N17" s="486"/>
      <c r="O17" s="492"/>
      <c r="P17" s="293"/>
      <c r="Q17" s="293"/>
      <c r="R17" s="293"/>
    </row>
    <row r="18" spans="1:18" s="13" customFormat="1" ht="12.75" customHeight="1" x14ac:dyDescent="0.25">
      <c r="A18" s="368" t="s">
        <v>49</v>
      </c>
      <c r="B18" s="21"/>
      <c r="C18" s="343" t="s">
        <v>50</v>
      </c>
      <c r="D18" s="515">
        <v>1071561790</v>
      </c>
      <c r="E18" s="507">
        <v>1071561790</v>
      </c>
      <c r="F18" s="507">
        <v>17600</v>
      </c>
      <c r="G18" s="507">
        <v>687946400</v>
      </c>
      <c r="H18" s="507">
        <v>172900193</v>
      </c>
      <c r="I18" s="516">
        <v>210732797</v>
      </c>
      <c r="J18" s="502">
        <v>1168076940.51</v>
      </c>
      <c r="K18" s="486">
        <v>1168076940.51</v>
      </c>
      <c r="L18" s="486">
        <v>17707.259999999998</v>
      </c>
      <c r="M18" s="486">
        <v>754331825.55999994</v>
      </c>
      <c r="N18" s="486">
        <v>187756573.93000001</v>
      </c>
      <c r="O18" s="492">
        <v>226006248.28</v>
      </c>
      <c r="P18" s="293"/>
      <c r="Q18" s="293"/>
      <c r="R18" s="293"/>
    </row>
    <row r="19" spans="1:18" s="13" customFormat="1" ht="12.75" customHeight="1" x14ac:dyDescent="0.25">
      <c r="A19" s="368" t="s">
        <v>51</v>
      </c>
      <c r="B19" s="21"/>
      <c r="C19" s="343" t="s">
        <v>52</v>
      </c>
      <c r="D19" s="515">
        <v>615666134</v>
      </c>
      <c r="E19" s="507">
        <v>615666134</v>
      </c>
      <c r="F19" s="507">
        <v>0</v>
      </c>
      <c r="G19" s="507">
        <v>463172100</v>
      </c>
      <c r="H19" s="507">
        <v>74900000</v>
      </c>
      <c r="I19" s="516">
        <v>77594034</v>
      </c>
      <c r="J19" s="502">
        <v>673546050.63</v>
      </c>
      <c r="K19" s="486">
        <v>673546050.63</v>
      </c>
      <c r="L19" s="486">
        <v>0</v>
      </c>
      <c r="M19" s="486">
        <v>510893182.68000001</v>
      </c>
      <c r="N19" s="486">
        <v>80386121.950000003</v>
      </c>
      <c r="O19" s="492">
        <v>82266746</v>
      </c>
      <c r="P19" s="293"/>
      <c r="Q19" s="293"/>
      <c r="R19" s="293"/>
    </row>
    <row r="20" spans="1:18" s="13" customFormat="1" ht="12.75" customHeight="1" x14ac:dyDescent="0.25">
      <c r="A20" s="368" t="s">
        <v>53</v>
      </c>
      <c r="B20" s="21"/>
      <c r="C20" s="343" t="s">
        <v>54</v>
      </c>
      <c r="D20" s="515">
        <v>18600000</v>
      </c>
      <c r="E20" s="507">
        <v>18600000</v>
      </c>
      <c r="F20" s="507">
        <v>0</v>
      </c>
      <c r="G20" s="507">
        <v>18600000</v>
      </c>
      <c r="H20" s="507">
        <v>0</v>
      </c>
      <c r="I20" s="516">
        <v>0</v>
      </c>
      <c r="J20" s="502">
        <v>22972202.960000001</v>
      </c>
      <c r="K20" s="486">
        <v>22972202.960000001</v>
      </c>
      <c r="L20" s="486">
        <v>0</v>
      </c>
      <c r="M20" s="486">
        <v>22972202.960000001</v>
      </c>
      <c r="N20" s="486">
        <v>0</v>
      </c>
      <c r="O20" s="492">
        <v>0</v>
      </c>
      <c r="P20" s="293"/>
      <c r="Q20" s="293"/>
      <c r="R20" s="293"/>
    </row>
    <row r="21" spans="1:18" s="13" customFormat="1" ht="12.75" customHeight="1" x14ac:dyDescent="0.25">
      <c r="A21" s="368" t="s">
        <v>55</v>
      </c>
      <c r="B21" s="21"/>
      <c r="C21" s="343" t="s">
        <v>56</v>
      </c>
      <c r="D21" s="515">
        <v>18600000</v>
      </c>
      <c r="E21" s="507">
        <v>18600000</v>
      </c>
      <c r="F21" s="507">
        <v>0</v>
      </c>
      <c r="G21" s="507">
        <v>18600000</v>
      </c>
      <c r="H21" s="507">
        <v>0</v>
      </c>
      <c r="I21" s="516">
        <v>0</v>
      </c>
      <c r="J21" s="502">
        <v>22972202.960000001</v>
      </c>
      <c r="K21" s="486">
        <v>22972202.960000001</v>
      </c>
      <c r="L21" s="486">
        <v>0</v>
      </c>
      <c r="M21" s="486">
        <v>22972202.960000001</v>
      </c>
      <c r="N21" s="486">
        <v>0</v>
      </c>
      <c r="O21" s="492">
        <v>0</v>
      </c>
      <c r="P21" s="293"/>
      <c r="Q21" s="293"/>
      <c r="R21" s="293"/>
    </row>
    <row r="22" spans="1:18" s="13" customFormat="1" ht="12.75" customHeight="1" x14ac:dyDescent="0.25">
      <c r="A22" s="368" t="s">
        <v>57</v>
      </c>
      <c r="B22" s="21"/>
      <c r="C22" s="343" t="s">
        <v>58</v>
      </c>
      <c r="D22" s="515">
        <v>18600000</v>
      </c>
      <c r="E22" s="507">
        <v>18600000</v>
      </c>
      <c r="F22" s="507">
        <v>0</v>
      </c>
      <c r="G22" s="507">
        <v>18600000</v>
      </c>
      <c r="H22" s="507">
        <v>0</v>
      </c>
      <c r="I22" s="516">
        <v>0</v>
      </c>
      <c r="J22" s="502">
        <v>22970821.66</v>
      </c>
      <c r="K22" s="486">
        <v>22970821.66</v>
      </c>
      <c r="L22" s="486">
        <v>0</v>
      </c>
      <c r="M22" s="486">
        <v>22970821.66</v>
      </c>
      <c r="N22" s="486">
        <v>0</v>
      </c>
      <c r="O22" s="492">
        <v>0</v>
      </c>
      <c r="P22" s="293"/>
      <c r="Q22" s="293"/>
      <c r="R22" s="293"/>
    </row>
    <row r="23" spans="1:18" s="13" customFormat="1" ht="12.75" customHeight="1" x14ac:dyDescent="0.25">
      <c r="A23" s="368" t="s">
        <v>1131</v>
      </c>
      <c r="B23" s="21"/>
      <c r="C23" s="343" t="s">
        <v>1132</v>
      </c>
      <c r="D23" s="515">
        <v>0</v>
      </c>
      <c r="E23" s="507">
        <v>0</v>
      </c>
      <c r="F23" s="507">
        <v>0</v>
      </c>
      <c r="G23" s="507">
        <v>0</v>
      </c>
      <c r="H23" s="507">
        <v>0</v>
      </c>
      <c r="I23" s="516">
        <v>0</v>
      </c>
      <c r="J23" s="502">
        <v>1381.3</v>
      </c>
      <c r="K23" s="486">
        <v>1381.3</v>
      </c>
      <c r="L23" s="486">
        <v>0</v>
      </c>
      <c r="M23" s="486">
        <v>1381.3</v>
      </c>
      <c r="N23" s="486">
        <v>0</v>
      </c>
      <c r="O23" s="492">
        <v>0</v>
      </c>
      <c r="P23" s="293"/>
      <c r="Q23" s="293"/>
      <c r="R23" s="293"/>
    </row>
    <row r="24" spans="1:18" s="13" customFormat="1" ht="12.75" customHeight="1" x14ac:dyDescent="0.25">
      <c r="A24" s="368" t="s">
        <v>59</v>
      </c>
      <c r="B24" s="21"/>
      <c r="C24" s="343" t="s">
        <v>60</v>
      </c>
      <c r="D24" s="515">
        <v>597066134</v>
      </c>
      <c r="E24" s="507">
        <v>597066134</v>
      </c>
      <c r="F24" s="507">
        <v>0</v>
      </c>
      <c r="G24" s="507">
        <v>444572100</v>
      </c>
      <c r="H24" s="507">
        <v>74900000</v>
      </c>
      <c r="I24" s="516">
        <v>77594034</v>
      </c>
      <c r="J24" s="502">
        <v>650573847.66999996</v>
      </c>
      <c r="K24" s="486">
        <v>650573847.66999996</v>
      </c>
      <c r="L24" s="486">
        <v>0</v>
      </c>
      <c r="M24" s="486">
        <v>487920979.72000003</v>
      </c>
      <c r="N24" s="486">
        <v>80386121.950000003</v>
      </c>
      <c r="O24" s="492">
        <v>82266746</v>
      </c>
      <c r="P24" s="293"/>
      <c r="Q24" s="293"/>
      <c r="R24" s="293"/>
    </row>
    <row r="25" spans="1:18" s="13" customFormat="1" ht="12.75" customHeight="1" x14ac:dyDescent="0.25">
      <c r="A25" s="368" t="s">
        <v>1133</v>
      </c>
      <c r="B25" s="21"/>
      <c r="C25" s="343" t="s">
        <v>62</v>
      </c>
      <c r="D25" s="515">
        <v>549616173</v>
      </c>
      <c r="E25" s="507">
        <v>549616173</v>
      </c>
      <c r="F25" s="507">
        <v>0</v>
      </c>
      <c r="G25" s="507">
        <v>409074606</v>
      </c>
      <c r="H25" s="507">
        <v>65786500</v>
      </c>
      <c r="I25" s="516">
        <v>74755067</v>
      </c>
      <c r="J25" s="502">
        <v>598503364.50999999</v>
      </c>
      <c r="K25" s="486">
        <v>598503364.50999999</v>
      </c>
      <c r="L25" s="486">
        <v>0</v>
      </c>
      <c r="M25" s="486">
        <v>448852581.62</v>
      </c>
      <c r="N25" s="486">
        <v>70965874.230000004</v>
      </c>
      <c r="O25" s="492">
        <v>78684908.659999996</v>
      </c>
      <c r="P25" s="293"/>
      <c r="Q25" s="293"/>
      <c r="R25" s="293"/>
    </row>
    <row r="26" spans="1:18" s="13" customFormat="1" ht="12.75" customHeight="1" x14ac:dyDescent="0.25">
      <c r="A26" s="368" t="s">
        <v>63</v>
      </c>
      <c r="B26" s="21"/>
      <c r="C26" s="343" t="s">
        <v>64</v>
      </c>
      <c r="D26" s="515">
        <v>6104003</v>
      </c>
      <c r="E26" s="507">
        <v>6104003</v>
      </c>
      <c r="F26" s="507">
        <v>0</v>
      </c>
      <c r="G26" s="507">
        <v>4609100</v>
      </c>
      <c r="H26" s="507">
        <v>585500</v>
      </c>
      <c r="I26" s="516">
        <v>909403</v>
      </c>
      <c r="J26" s="502">
        <v>5622185.1399999997</v>
      </c>
      <c r="K26" s="486">
        <v>5622185.1399999997</v>
      </c>
      <c r="L26" s="486">
        <v>0</v>
      </c>
      <c r="M26" s="486">
        <v>4216404.57</v>
      </c>
      <c r="N26" s="486">
        <v>586463.06000000006</v>
      </c>
      <c r="O26" s="492">
        <v>819317.51</v>
      </c>
      <c r="P26" s="293"/>
      <c r="Q26" s="293"/>
      <c r="R26" s="293"/>
    </row>
    <row r="27" spans="1:18" s="13" customFormat="1" ht="12.75" customHeight="1" x14ac:dyDescent="0.25">
      <c r="A27" s="368" t="s">
        <v>1134</v>
      </c>
      <c r="B27" s="21"/>
      <c r="C27" s="343" t="s">
        <v>66</v>
      </c>
      <c r="D27" s="515">
        <v>9108558</v>
      </c>
      <c r="E27" s="507">
        <v>9108558</v>
      </c>
      <c r="F27" s="507">
        <v>0</v>
      </c>
      <c r="G27" s="507">
        <v>6934294</v>
      </c>
      <c r="H27" s="507">
        <v>1517000</v>
      </c>
      <c r="I27" s="516">
        <v>657264</v>
      </c>
      <c r="J27" s="502">
        <v>10427733.310000001</v>
      </c>
      <c r="K27" s="486">
        <v>10427733.310000001</v>
      </c>
      <c r="L27" s="486">
        <v>0</v>
      </c>
      <c r="M27" s="486">
        <v>7820365.4000000004</v>
      </c>
      <c r="N27" s="486">
        <v>1529675.51</v>
      </c>
      <c r="O27" s="492">
        <v>1077692.3999999999</v>
      </c>
      <c r="P27" s="293"/>
      <c r="Q27" s="293"/>
      <c r="R27" s="293"/>
    </row>
    <row r="28" spans="1:18" s="13" customFormat="1" ht="12.75" customHeight="1" x14ac:dyDescent="0.25">
      <c r="A28" s="368" t="s">
        <v>67</v>
      </c>
      <c r="B28" s="21"/>
      <c r="C28" s="343" t="s">
        <v>68</v>
      </c>
      <c r="D28" s="515">
        <v>1080500</v>
      </c>
      <c r="E28" s="507">
        <v>1080500</v>
      </c>
      <c r="F28" s="507">
        <v>0</v>
      </c>
      <c r="G28" s="507">
        <v>948000</v>
      </c>
      <c r="H28" s="507">
        <v>21000</v>
      </c>
      <c r="I28" s="516">
        <v>111500</v>
      </c>
      <c r="J28" s="502">
        <v>1210562.1200000001</v>
      </c>
      <c r="K28" s="486">
        <v>1210562.1200000001</v>
      </c>
      <c r="L28" s="486">
        <v>0</v>
      </c>
      <c r="M28" s="486">
        <v>1076025.32</v>
      </c>
      <c r="N28" s="486">
        <v>24396.5</v>
      </c>
      <c r="O28" s="492">
        <v>110140.3</v>
      </c>
      <c r="P28" s="293"/>
      <c r="Q28" s="293"/>
      <c r="R28" s="293"/>
    </row>
    <row r="29" spans="1:18" s="13" customFormat="1" ht="12.75" customHeight="1" x14ac:dyDescent="0.25">
      <c r="A29" s="368" t="s">
        <v>1135</v>
      </c>
      <c r="B29" s="21"/>
      <c r="C29" s="343" t="s">
        <v>70</v>
      </c>
      <c r="D29" s="515">
        <v>12792800</v>
      </c>
      <c r="E29" s="507">
        <v>12792800</v>
      </c>
      <c r="F29" s="507">
        <v>0</v>
      </c>
      <c r="G29" s="507">
        <v>9265500</v>
      </c>
      <c r="H29" s="507">
        <v>3085000</v>
      </c>
      <c r="I29" s="516">
        <v>442300</v>
      </c>
      <c r="J29" s="502">
        <v>13733224.640000001</v>
      </c>
      <c r="K29" s="486">
        <v>13733224.640000001</v>
      </c>
      <c r="L29" s="486">
        <v>0</v>
      </c>
      <c r="M29" s="486">
        <v>10218231.66</v>
      </c>
      <c r="N29" s="486">
        <v>3088590.95</v>
      </c>
      <c r="O29" s="492">
        <v>426402.03</v>
      </c>
      <c r="P29" s="293"/>
      <c r="Q29" s="293"/>
      <c r="R29" s="293"/>
    </row>
    <row r="30" spans="1:18" s="13" customFormat="1" ht="12.75" customHeight="1" x14ac:dyDescent="0.25">
      <c r="A30" s="368" t="s">
        <v>1136</v>
      </c>
      <c r="B30" s="21"/>
      <c r="C30" s="343" t="s">
        <v>72</v>
      </c>
      <c r="D30" s="515">
        <v>8373500</v>
      </c>
      <c r="E30" s="507">
        <v>8373500</v>
      </c>
      <c r="F30" s="507">
        <v>0</v>
      </c>
      <c r="G30" s="507">
        <v>6537000</v>
      </c>
      <c r="H30" s="507">
        <v>1170000</v>
      </c>
      <c r="I30" s="516">
        <v>666500</v>
      </c>
      <c r="J30" s="502">
        <v>9520640.9499999993</v>
      </c>
      <c r="K30" s="486">
        <v>9520640.9499999993</v>
      </c>
      <c r="L30" s="486">
        <v>0</v>
      </c>
      <c r="M30" s="486">
        <v>7140083.9500000002</v>
      </c>
      <c r="N30" s="486">
        <v>1232271.8999999999</v>
      </c>
      <c r="O30" s="492">
        <v>1148285.1000000001</v>
      </c>
      <c r="P30" s="293"/>
      <c r="Q30" s="293"/>
      <c r="R30" s="293"/>
    </row>
    <row r="31" spans="1:18" s="13" customFormat="1" ht="12.75" customHeight="1" x14ac:dyDescent="0.25">
      <c r="A31" s="368" t="s">
        <v>1137</v>
      </c>
      <c r="B31" s="21"/>
      <c r="C31" s="343" t="s">
        <v>74</v>
      </c>
      <c r="D31" s="515">
        <v>9990600</v>
      </c>
      <c r="E31" s="507">
        <v>9990600</v>
      </c>
      <c r="F31" s="507">
        <v>0</v>
      </c>
      <c r="G31" s="507">
        <v>7203600</v>
      </c>
      <c r="H31" s="507">
        <v>2735000</v>
      </c>
      <c r="I31" s="516">
        <v>52000</v>
      </c>
      <c r="J31" s="502">
        <v>11556137</v>
      </c>
      <c r="K31" s="486">
        <v>11556137</v>
      </c>
      <c r="L31" s="486">
        <v>0</v>
      </c>
      <c r="M31" s="486">
        <v>8597287.1999999993</v>
      </c>
      <c r="N31" s="486">
        <v>2958849.8</v>
      </c>
      <c r="O31" s="492">
        <v>0</v>
      </c>
      <c r="P31" s="293"/>
      <c r="Q31" s="293"/>
      <c r="R31" s="293"/>
    </row>
    <row r="32" spans="1:18" s="13" customFormat="1" ht="12.75" customHeight="1" x14ac:dyDescent="0.25">
      <c r="A32" s="368" t="s">
        <v>75</v>
      </c>
      <c r="B32" s="21"/>
      <c r="C32" s="343" t="s">
        <v>76</v>
      </c>
      <c r="D32" s="515">
        <v>63238600</v>
      </c>
      <c r="E32" s="507">
        <v>63238600</v>
      </c>
      <c r="F32" s="507">
        <v>0</v>
      </c>
      <c r="G32" s="507">
        <v>7951500</v>
      </c>
      <c r="H32" s="507">
        <v>16952200</v>
      </c>
      <c r="I32" s="516">
        <v>38334900</v>
      </c>
      <c r="J32" s="502">
        <v>73608589.780000001</v>
      </c>
      <c r="K32" s="486">
        <v>73608589.780000001</v>
      </c>
      <c r="L32" s="486">
        <v>0</v>
      </c>
      <c r="M32" s="486">
        <v>9255357.3599999994</v>
      </c>
      <c r="N32" s="486">
        <v>19732096</v>
      </c>
      <c r="O32" s="492">
        <v>44621136.420000002</v>
      </c>
      <c r="P32" s="293"/>
      <c r="Q32" s="293"/>
      <c r="R32" s="293"/>
    </row>
    <row r="33" spans="1:18" s="13" customFormat="1" ht="12.75" customHeight="1" x14ac:dyDescent="0.25">
      <c r="A33" s="368" t="s">
        <v>77</v>
      </c>
      <c r="B33" s="21"/>
      <c r="C33" s="343" t="s">
        <v>78</v>
      </c>
      <c r="D33" s="515">
        <v>63238600</v>
      </c>
      <c r="E33" s="507">
        <v>63238600</v>
      </c>
      <c r="F33" s="507">
        <v>0</v>
      </c>
      <c r="G33" s="507">
        <v>7951500</v>
      </c>
      <c r="H33" s="507">
        <v>16952200</v>
      </c>
      <c r="I33" s="516">
        <v>38334900</v>
      </c>
      <c r="J33" s="502">
        <v>73608589.780000001</v>
      </c>
      <c r="K33" s="486">
        <v>73608589.780000001</v>
      </c>
      <c r="L33" s="486">
        <v>0</v>
      </c>
      <c r="M33" s="486">
        <v>9255357.3599999994</v>
      </c>
      <c r="N33" s="486">
        <v>19732096</v>
      </c>
      <c r="O33" s="492">
        <v>44621136.420000002</v>
      </c>
      <c r="P33" s="293"/>
      <c r="Q33" s="293"/>
      <c r="R33" s="293"/>
    </row>
    <row r="34" spans="1:18" s="13" customFormat="1" ht="12.75" customHeight="1" x14ac:dyDescent="0.25">
      <c r="A34" s="368" t="s">
        <v>79</v>
      </c>
      <c r="B34" s="21"/>
      <c r="C34" s="343" t="s">
        <v>80</v>
      </c>
      <c r="D34" s="515">
        <v>28602650</v>
      </c>
      <c r="E34" s="507">
        <v>28602650</v>
      </c>
      <c r="F34" s="507">
        <v>0</v>
      </c>
      <c r="G34" s="507">
        <v>3627210</v>
      </c>
      <c r="H34" s="507">
        <v>7850000</v>
      </c>
      <c r="I34" s="516">
        <v>17125440</v>
      </c>
      <c r="J34" s="502">
        <v>38140622.439999998</v>
      </c>
      <c r="K34" s="486">
        <v>38140622.439999998</v>
      </c>
      <c r="L34" s="486">
        <v>0</v>
      </c>
      <c r="M34" s="486">
        <v>4795705.1100000003</v>
      </c>
      <c r="N34" s="486">
        <v>10224274.49</v>
      </c>
      <c r="O34" s="492">
        <v>23120642.84</v>
      </c>
      <c r="P34" s="293"/>
      <c r="Q34" s="293"/>
      <c r="R34" s="293"/>
    </row>
    <row r="35" spans="1:18" s="13" customFormat="1" ht="12.75" customHeight="1" x14ac:dyDescent="0.25">
      <c r="A35" s="368" t="s">
        <v>81</v>
      </c>
      <c r="B35" s="21"/>
      <c r="C35" s="343" t="s">
        <v>82</v>
      </c>
      <c r="D35" s="515">
        <v>28602650</v>
      </c>
      <c r="E35" s="507">
        <v>28602650</v>
      </c>
      <c r="F35" s="507">
        <v>0</v>
      </c>
      <c r="G35" s="507">
        <v>3627210</v>
      </c>
      <c r="H35" s="507">
        <v>7850000</v>
      </c>
      <c r="I35" s="516">
        <v>17125440</v>
      </c>
      <c r="J35" s="502">
        <v>38140622.439999998</v>
      </c>
      <c r="K35" s="486">
        <v>38140622.439999998</v>
      </c>
      <c r="L35" s="486">
        <v>0</v>
      </c>
      <c r="M35" s="486">
        <v>4795705.1100000003</v>
      </c>
      <c r="N35" s="486">
        <v>10224274.49</v>
      </c>
      <c r="O35" s="492">
        <v>23120642.84</v>
      </c>
      <c r="P35" s="293"/>
      <c r="Q35" s="293"/>
      <c r="R35" s="293"/>
    </row>
    <row r="36" spans="1:18" s="13" customFormat="1" ht="12.75" customHeight="1" x14ac:dyDescent="0.25">
      <c r="A36" s="368" t="s">
        <v>83</v>
      </c>
      <c r="B36" s="21"/>
      <c r="C36" s="343" t="s">
        <v>84</v>
      </c>
      <c r="D36" s="515">
        <v>704580</v>
      </c>
      <c r="E36" s="507">
        <v>704580</v>
      </c>
      <c r="F36" s="507">
        <v>0</v>
      </c>
      <c r="G36" s="507">
        <v>20000</v>
      </c>
      <c r="H36" s="507">
        <v>40000</v>
      </c>
      <c r="I36" s="516">
        <v>644580</v>
      </c>
      <c r="J36" s="502">
        <v>199204.74</v>
      </c>
      <c r="K36" s="486">
        <v>199204.74</v>
      </c>
      <c r="L36" s="486">
        <v>0</v>
      </c>
      <c r="M36" s="486">
        <v>25047.47</v>
      </c>
      <c r="N36" s="486">
        <v>53400.36</v>
      </c>
      <c r="O36" s="492">
        <v>120756.91</v>
      </c>
      <c r="P36" s="293"/>
      <c r="Q36" s="293"/>
      <c r="R36" s="293"/>
    </row>
    <row r="37" spans="1:18" s="13" customFormat="1" ht="12.75" customHeight="1" x14ac:dyDescent="0.25">
      <c r="A37" s="368" t="s">
        <v>85</v>
      </c>
      <c r="B37" s="21"/>
      <c r="C37" s="343" t="s">
        <v>86</v>
      </c>
      <c r="D37" s="515">
        <v>704580</v>
      </c>
      <c r="E37" s="507">
        <v>704580</v>
      </c>
      <c r="F37" s="507">
        <v>0</v>
      </c>
      <c r="G37" s="507">
        <v>20000</v>
      </c>
      <c r="H37" s="507">
        <v>40000</v>
      </c>
      <c r="I37" s="516">
        <v>644580</v>
      </c>
      <c r="J37" s="502">
        <v>199204.74</v>
      </c>
      <c r="K37" s="486">
        <v>199204.74</v>
      </c>
      <c r="L37" s="486">
        <v>0</v>
      </c>
      <c r="M37" s="486">
        <v>25047.47</v>
      </c>
      <c r="N37" s="486">
        <v>53400.36</v>
      </c>
      <c r="O37" s="492">
        <v>120756.91</v>
      </c>
      <c r="P37" s="293"/>
      <c r="Q37" s="293"/>
      <c r="R37" s="293"/>
    </row>
    <row r="38" spans="1:18" s="13" customFormat="1" ht="12.75" customHeight="1" x14ac:dyDescent="0.25">
      <c r="A38" s="368" t="s">
        <v>87</v>
      </c>
      <c r="B38" s="21"/>
      <c r="C38" s="343" t="s">
        <v>88</v>
      </c>
      <c r="D38" s="515">
        <v>34164430</v>
      </c>
      <c r="E38" s="507">
        <v>34164430</v>
      </c>
      <c r="F38" s="507">
        <v>0</v>
      </c>
      <c r="G38" s="507">
        <v>4304290</v>
      </c>
      <c r="H38" s="507">
        <v>9062200</v>
      </c>
      <c r="I38" s="516">
        <v>20797940</v>
      </c>
      <c r="J38" s="502">
        <v>39421309.689999998</v>
      </c>
      <c r="K38" s="486">
        <v>39421309.689999998</v>
      </c>
      <c r="L38" s="486">
        <v>0</v>
      </c>
      <c r="M38" s="486">
        <v>4956735.46</v>
      </c>
      <c r="N38" s="486">
        <v>10567585.58</v>
      </c>
      <c r="O38" s="492">
        <v>23896988.649999999</v>
      </c>
      <c r="P38" s="293"/>
      <c r="Q38" s="293"/>
      <c r="R38" s="293"/>
    </row>
    <row r="39" spans="1:18" s="13" customFormat="1" ht="12.75" customHeight="1" x14ac:dyDescent="0.25">
      <c r="A39" s="368" t="s">
        <v>89</v>
      </c>
      <c r="B39" s="21"/>
      <c r="C39" s="343" t="s">
        <v>90</v>
      </c>
      <c r="D39" s="515">
        <v>34164430</v>
      </c>
      <c r="E39" s="507">
        <v>34164430</v>
      </c>
      <c r="F39" s="507">
        <v>0</v>
      </c>
      <c r="G39" s="507">
        <v>4304290</v>
      </c>
      <c r="H39" s="507">
        <v>9062200</v>
      </c>
      <c r="I39" s="516">
        <v>20797940</v>
      </c>
      <c r="J39" s="502">
        <v>39421309.689999998</v>
      </c>
      <c r="K39" s="486">
        <v>39421309.689999998</v>
      </c>
      <c r="L39" s="486">
        <v>0</v>
      </c>
      <c r="M39" s="486">
        <v>4956735.46</v>
      </c>
      <c r="N39" s="486">
        <v>10567585.58</v>
      </c>
      <c r="O39" s="492">
        <v>23896988.649999999</v>
      </c>
      <c r="P39" s="293"/>
      <c r="Q39" s="293"/>
      <c r="R39" s="293"/>
    </row>
    <row r="40" spans="1:18" s="13" customFormat="1" ht="12.75" customHeight="1" x14ac:dyDescent="0.25">
      <c r="A40" s="368" t="s">
        <v>91</v>
      </c>
      <c r="B40" s="21"/>
      <c r="C40" s="343" t="s">
        <v>92</v>
      </c>
      <c r="D40" s="515">
        <v>-233060</v>
      </c>
      <c r="E40" s="507">
        <v>-233060</v>
      </c>
      <c r="F40" s="507">
        <v>0</v>
      </c>
      <c r="G40" s="507">
        <v>0</v>
      </c>
      <c r="H40" s="507">
        <v>0</v>
      </c>
      <c r="I40" s="516">
        <v>-233060</v>
      </c>
      <c r="J40" s="502">
        <v>-4152547.09</v>
      </c>
      <c r="K40" s="486">
        <v>-4152547.09</v>
      </c>
      <c r="L40" s="486">
        <v>0</v>
      </c>
      <c r="M40" s="486">
        <v>-522130.68</v>
      </c>
      <c r="N40" s="486">
        <v>-1113164.43</v>
      </c>
      <c r="O40" s="492">
        <v>-2517251.98</v>
      </c>
      <c r="P40" s="293"/>
      <c r="Q40" s="293"/>
      <c r="R40" s="293"/>
    </row>
    <row r="41" spans="1:18" s="13" customFormat="1" ht="12.75" customHeight="1" x14ac:dyDescent="0.25">
      <c r="A41" s="368" t="s">
        <v>93</v>
      </c>
      <c r="B41" s="21"/>
      <c r="C41" s="343" t="s">
        <v>94</v>
      </c>
      <c r="D41" s="515">
        <v>-233060</v>
      </c>
      <c r="E41" s="507">
        <v>-233060</v>
      </c>
      <c r="F41" s="507">
        <v>0</v>
      </c>
      <c r="G41" s="507">
        <v>0</v>
      </c>
      <c r="H41" s="507">
        <v>0</v>
      </c>
      <c r="I41" s="516">
        <v>-233060</v>
      </c>
      <c r="J41" s="502">
        <v>-4152547.09</v>
      </c>
      <c r="K41" s="486">
        <v>-4152547.09</v>
      </c>
      <c r="L41" s="486">
        <v>0</v>
      </c>
      <c r="M41" s="486">
        <v>-522130.68</v>
      </c>
      <c r="N41" s="486">
        <v>-1113164.43</v>
      </c>
      <c r="O41" s="492">
        <v>-2517251.98</v>
      </c>
      <c r="P41" s="293"/>
      <c r="Q41" s="293"/>
      <c r="R41" s="293"/>
    </row>
    <row r="42" spans="1:18" s="13" customFormat="1" ht="12.75" customHeight="1" x14ac:dyDescent="0.25">
      <c r="A42" s="368" t="s">
        <v>95</v>
      </c>
      <c r="B42" s="21"/>
      <c r="C42" s="343" t="s">
        <v>96</v>
      </c>
      <c r="D42" s="515">
        <v>145655600</v>
      </c>
      <c r="E42" s="507">
        <v>145655600</v>
      </c>
      <c r="F42" s="507">
        <v>0</v>
      </c>
      <c r="G42" s="507">
        <v>124926200</v>
      </c>
      <c r="H42" s="507">
        <v>8172200</v>
      </c>
      <c r="I42" s="516">
        <v>12557200</v>
      </c>
      <c r="J42" s="502">
        <v>137349791.06</v>
      </c>
      <c r="K42" s="486">
        <v>137349791.06</v>
      </c>
      <c r="L42" s="486">
        <v>0</v>
      </c>
      <c r="M42" s="486">
        <v>116065836.15000001</v>
      </c>
      <c r="N42" s="486">
        <v>8174263.6100000003</v>
      </c>
      <c r="O42" s="492">
        <v>13109691.300000001</v>
      </c>
      <c r="P42" s="293"/>
      <c r="Q42" s="293"/>
      <c r="R42" s="293"/>
    </row>
    <row r="43" spans="1:18" s="13" customFormat="1" ht="12.75" customHeight="1" x14ac:dyDescent="0.25">
      <c r="A43" s="368" t="s">
        <v>97</v>
      </c>
      <c r="B43" s="21"/>
      <c r="C43" s="343" t="s">
        <v>98</v>
      </c>
      <c r="D43" s="515">
        <v>90644000</v>
      </c>
      <c r="E43" s="507">
        <v>90644000</v>
      </c>
      <c r="F43" s="507">
        <v>0</v>
      </c>
      <c r="G43" s="507">
        <v>90644000</v>
      </c>
      <c r="H43" s="507">
        <v>0</v>
      </c>
      <c r="I43" s="516">
        <v>0</v>
      </c>
      <c r="J43" s="502">
        <v>84065124.019999996</v>
      </c>
      <c r="K43" s="486">
        <v>84065124.019999996</v>
      </c>
      <c r="L43" s="486">
        <v>0</v>
      </c>
      <c r="M43" s="486">
        <v>84065124.019999996</v>
      </c>
      <c r="N43" s="486">
        <v>0</v>
      </c>
      <c r="O43" s="492">
        <v>0</v>
      </c>
      <c r="P43" s="293"/>
      <c r="Q43" s="293"/>
      <c r="R43" s="293"/>
    </row>
    <row r="44" spans="1:18" s="13" customFormat="1" ht="12.75" customHeight="1" x14ac:dyDescent="0.25">
      <c r="A44" s="368" t="s">
        <v>99</v>
      </c>
      <c r="B44" s="21"/>
      <c r="C44" s="343" t="s">
        <v>100</v>
      </c>
      <c r="D44" s="515">
        <v>63651500</v>
      </c>
      <c r="E44" s="507">
        <v>63651500</v>
      </c>
      <c r="F44" s="507">
        <v>0</v>
      </c>
      <c r="G44" s="507">
        <v>63651500</v>
      </c>
      <c r="H44" s="507">
        <v>0</v>
      </c>
      <c r="I44" s="516">
        <v>0</v>
      </c>
      <c r="J44" s="502">
        <v>62488723.210000001</v>
      </c>
      <c r="K44" s="486">
        <v>62488723.210000001</v>
      </c>
      <c r="L44" s="486">
        <v>0</v>
      </c>
      <c r="M44" s="486">
        <v>62488723.210000001</v>
      </c>
      <c r="N44" s="486">
        <v>0</v>
      </c>
      <c r="O44" s="492">
        <v>0</v>
      </c>
      <c r="P44" s="293"/>
      <c r="Q44" s="293"/>
      <c r="R44" s="293"/>
    </row>
    <row r="45" spans="1:18" s="13" customFormat="1" ht="12.75" customHeight="1" x14ac:dyDescent="0.25">
      <c r="A45" s="368" t="s">
        <v>99</v>
      </c>
      <c r="B45" s="21"/>
      <c r="C45" s="343" t="s">
        <v>101</v>
      </c>
      <c r="D45" s="515">
        <v>63651500</v>
      </c>
      <c r="E45" s="507">
        <v>63651500</v>
      </c>
      <c r="F45" s="507">
        <v>0</v>
      </c>
      <c r="G45" s="507">
        <v>63651500</v>
      </c>
      <c r="H45" s="507">
        <v>0</v>
      </c>
      <c r="I45" s="516">
        <v>0</v>
      </c>
      <c r="J45" s="502">
        <v>62488723.210000001</v>
      </c>
      <c r="K45" s="486">
        <v>62488723.210000001</v>
      </c>
      <c r="L45" s="486">
        <v>0</v>
      </c>
      <c r="M45" s="486">
        <v>62488723.210000001</v>
      </c>
      <c r="N45" s="486">
        <v>0</v>
      </c>
      <c r="O45" s="492">
        <v>0</v>
      </c>
      <c r="P45" s="293"/>
      <c r="Q45" s="293"/>
      <c r="R45" s="293"/>
    </row>
    <row r="46" spans="1:18" s="13" customFormat="1" ht="12.75" customHeight="1" x14ac:dyDescent="0.25">
      <c r="A46" s="368" t="s">
        <v>102</v>
      </c>
      <c r="B46" s="21"/>
      <c r="C46" s="343" t="s">
        <v>103</v>
      </c>
      <c r="D46" s="515">
        <v>26992500</v>
      </c>
      <c r="E46" s="507">
        <v>26992500</v>
      </c>
      <c r="F46" s="507">
        <v>0</v>
      </c>
      <c r="G46" s="507">
        <v>26992500</v>
      </c>
      <c r="H46" s="507">
        <v>0</v>
      </c>
      <c r="I46" s="516">
        <v>0</v>
      </c>
      <c r="J46" s="502">
        <v>21576400.809999999</v>
      </c>
      <c r="K46" s="486">
        <v>21576400.809999999</v>
      </c>
      <c r="L46" s="486">
        <v>0</v>
      </c>
      <c r="M46" s="486">
        <v>21576400.809999999</v>
      </c>
      <c r="N46" s="486">
        <v>0</v>
      </c>
      <c r="O46" s="492">
        <v>0</v>
      </c>
      <c r="P46" s="293"/>
      <c r="Q46" s="293"/>
      <c r="R46" s="293"/>
    </row>
    <row r="47" spans="1:18" s="13" customFormat="1" ht="12.75" customHeight="1" x14ac:dyDescent="0.25">
      <c r="A47" s="368" t="s">
        <v>104</v>
      </c>
      <c r="B47" s="21"/>
      <c r="C47" s="343" t="s">
        <v>105</v>
      </c>
      <c r="D47" s="515">
        <v>26992500</v>
      </c>
      <c r="E47" s="507">
        <v>26992500</v>
      </c>
      <c r="F47" s="507">
        <v>0</v>
      </c>
      <c r="G47" s="507">
        <v>26992500</v>
      </c>
      <c r="H47" s="507">
        <v>0</v>
      </c>
      <c r="I47" s="516">
        <v>0</v>
      </c>
      <c r="J47" s="502">
        <v>21576400.809999999</v>
      </c>
      <c r="K47" s="486">
        <v>21576400.809999999</v>
      </c>
      <c r="L47" s="486">
        <v>0</v>
      </c>
      <c r="M47" s="486">
        <v>21576400.809999999</v>
      </c>
      <c r="N47" s="486">
        <v>0</v>
      </c>
      <c r="O47" s="492">
        <v>0</v>
      </c>
      <c r="P47" s="293"/>
      <c r="Q47" s="293"/>
      <c r="R47" s="293"/>
    </row>
    <row r="48" spans="1:18" s="13" customFormat="1" ht="12.75" customHeight="1" x14ac:dyDescent="0.25">
      <c r="A48" s="368" t="s">
        <v>106</v>
      </c>
      <c r="B48" s="21"/>
      <c r="C48" s="343" t="s">
        <v>107</v>
      </c>
      <c r="D48" s="515">
        <v>0</v>
      </c>
      <c r="E48" s="507">
        <v>0</v>
      </c>
      <c r="F48" s="507">
        <v>0</v>
      </c>
      <c r="G48" s="507">
        <v>0</v>
      </c>
      <c r="H48" s="507">
        <v>0</v>
      </c>
      <c r="I48" s="516">
        <v>0</v>
      </c>
      <c r="J48" s="502">
        <v>-504317.89</v>
      </c>
      <c r="K48" s="486">
        <v>-504317.89</v>
      </c>
      <c r="L48" s="486">
        <v>0</v>
      </c>
      <c r="M48" s="486">
        <v>-504317.89</v>
      </c>
      <c r="N48" s="486">
        <v>0</v>
      </c>
      <c r="O48" s="492">
        <v>0</v>
      </c>
      <c r="P48" s="293"/>
      <c r="Q48" s="293"/>
      <c r="R48" s="293"/>
    </row>
    <row r="49" spans="1:18" s="13" customFormat="1" ht="12.75" customHeight="1" x14ac:dyDescent="0.25">
      <c r="A49" s="368" t="s">
        <v>106</v>
      </c>
      <c r="B49" s="21"/>
      <c r="C49" s="343" t="s">
        <v>108</v>
      </c>
      <c r="D49" s="515">
        <v>0</v>
      </c>
      <c r="E49" s="507">
        <v>0</v>
      </c>
      <c r="F49" s="507">
        <v>0</v>
      </c>
      <c r="G49" s="507">
        <v>0</v>
      </c>
      <c r="H49" s="507">
        <v>0</v>
      </c>
      <c r="I49" s="516">
        <v>0</v>
      </c>
      <c r="J49" s="502">
        <v>-504315.98</v>
      </c>
      <c r="K49" s="486">
        <v>-504315.98</v>
      </c>
      <c r="L49" s="486">
        <v>0</v>
      </c>
      <c r="M49" s="486">
        <v>-504315.98</v>
      </c>
      <c r="N49" s="486">
        <v>0</v>
      </c>
      <c r="O49" s="492">
        <v>0</v>
      </c>
      <c r="P49" s="293"/>
      <c r="Q49" s="293"/>
      <c r="R49" s="293"/>
    </row>
    <row r="50" spans="1:18" s="13" customFormat="1" ht="12.75" customHeight="1" x14ac:dyDescent="0.25">
      <c r="A50" s="368" t="s">
        <v>1138</v>
      </c>
      <c r="B50" s="21"/>
      <c r="C50" s="343" t="s">
        <v>1139</v>
      </c>
      <c r="D50" s="515">
        <v>0</v>
      </c>
      <c r="E50" s="507">
        <v>0</v>
      </c>
      <c r="F50" s="507">
        <v>0</v>
      </c>
      <c r="G50" s="507">
        <v>0</v>
      </c>
      <c r="H50" s="507">
        <v>0</v>
      </c>
      <c r="I50" s="516">
        <v>0</v>
      </c>
      <c r="J50" s="502">
        <v>-1.91</v>
      </c>
      <c r="K50" s="486">
        <v>-1.91</v>
      </c>
      <c r="L50" s="486">
        <v>0</v>
      </c>
      <c r="M50" s="486">
        <v>-1.91</v>
      </c>
      <c r="N50" s="486">
        <v>0</v>
      </c>
      <c r="O50" s="492">
        <v>0</v>
      </c>
      <c r="P50" s="293"/>
      <c r="Q50" s="293"/>
      <c r="R50" s="293"/>
    </row>
    <row r="51" spans="1:18" s="13" customFormat="1" ht="12.75" customHeight="1" x14ac:dyDescent="0.25">
      <c r="A51" s="368" t="s">
        <v>109</v>
      </c>
      <c r="B51" s="21"/>
      <c r="C51" s="343" t="s">
        <v>110</v>
      </c>
      <c r="D51" s="515">
        <v>41929400</v>
      </c>
      <c r="E51" s="507">
        <v>41929400</v>
      </c>
      <c r="F51" s="507">
        <v>0</v>
      </c>
      <c r="G51" s="507">
        <v>21200000</v>
      </c>
      <c r="H51" s="507">
        <v>8172200</v>
      </c>
      <c r="I51" s="516">
        <v>12557200</v>
      </c>
      <c r="J51" s="502">
        <v>42567909.789999999</v>
      </c>
      <c r="K51" s="486">
        <v>42567909.789999999</v>
      </c>
      <c r="L51" s="486">
        <v>0</v>
      </c>
      <c r="M51" s="486">
        <v>21283954.879999999</v>
      </c>
      <c r="N51" s="486">
        <v>8174263.6100000003</v>
      </c>
      <c r="O51" s="492">
        <v>13109691.300000001</v>
      </c>
      <c r="P51" s="293"/>
      <c r="Q51" s="293"/>
      <c r="R51" s="293"/>
    </row>
    <row r="52" spans="1:18" s="13" customFormat="1" ht="12.75" customHeight="1" x14ac:dyDescent="0.25">
      <c r="A52" s="368" t="s">
        <v>109</v>
      </c>
      <c r="B52" s="21"/>
      <c r="C52" s="343" t="s">
        <v>111</v>
      </c>
      <c r="D52" s="515">
        <v>41929400</v>
      </c>
      <c r="E52" s="507">
        <v>41929400</v>
      </c>
      <c r="F52" s="507">
        <v>0</v>
      </c>
      <c r="G52" s="507">
        <v>21200000</v>
      </c>
      <c r="H52" s="507">
        <v>8172200</v>
      </c>
      <c r="I52" s="516">
        <v>12557200</v>
      </c>
      <c r="J52" s="502">
        <v>42567909.789999999</v>
      </c>
      <c r="K52" s="486">
        <v>42567909.789999999</v>
      </c>
      <c r="L52" s="486">
        <v>0</v>
      </c>
      <c r="M52" s="486">
        <v>21283954.879999999</v>
      </c>
      <c r="N52" s="486">
        <v>8174263.6100000003</v>
      </c>
      <c r="O52" s="492">
        <v>13109691.300000001</v>
      </c>
      <c r="P52" s="293"/>
      <c r="Q52" s="293"/>
      <c r="R52" s="293"/>
    </row>
    <row r="53" spans="1:18" s="13" customFormat="1" ht="12.75" customHeight="1" x14ac:dyDescent="0.25">
      <c r="A53" s="368" t="s">
        <v>112</v>
      </c>
      <c r="B53" s="21"/>
      <c r="C53" s="343" t="s">
        <v>113</v>
      </c>
      <c r="D53" s="515">
        <v>13082200</v>
      </c>
      <c r="E53" s="507">
        <v>13082200</v>
      </c>
      <c r="F53" s="507">
        <v>0</v>
      </c>
      <c r="G53" s="507">
        <v>13082200</v>
      </c>
      <c r="H53" s="507">
        <v>0</v>
      </c>
      <c r="I53" s="516">
        <v>0</v>
      </c>
      <c r="J53" s="502">
        <v>11221075.140000001</v>
      </c>
      <c r="K53" s="486">
        <v>11221075.140000001</v>
      </c>
      <c r="L53" s="486">
        <v>0</v>
      </c>
      <c r="M53" s="486">
        <v>11221075.140000001</v>
      </c>
      <c r="N53" s="486">
        <v>0</v>
      </c>
      <c r="O53" s="492">
        <v>0</v>
      </c>
      <c r="P53" s="293"/>
      <c r="Q53" s="293"/>
      <c r="R53" s="293"/>
    </row>
    <row r="54" spans="1:18" s="13" customFormat="1" ht="12.75" customHeight="1" x14ac:dyDescent="0.25">
      <c r="A54" s="368" t="s">
        <v>114</v>
      </c>
      <c r="B54" s="21"/>
      <c r="C54" s="343" t="s">
        <v>115</v>
      </c>
      <c r="D54" s="515">
        <v>13082200</v>
      </c>
      <c r="E54" s="507">
        <v>13082200</v>
      </c>
      <c r="F54" s="507">
        <v>0</v>
      </c>
      <c r="G54" s="507">
        <v>13082200</v>
      </c>
      <c r="H54" s="507">
        <v>0</v>
      </c>
      <c r="I54" s="516">
        <v>0</v>
      </c>
      <c r="J54" s="502">
        <v>11221075.140000001</v>
      </c>
      <c r="K54" s="486">
        <v>11221075.140000001</v>
      </c>
      <c r="L54" s="486">
        <v>0</v>
      </c>
      <c r="M54" s="486">
        <v>11221075.140000001</v>
      </c>
      <c r="N54" s="486">
        <v>0</v>
      </c>
      <c r="O54" s="492">
        <v>0</v>
      </c>
      <c r="P54" s="293"/>
      <c r="Q54" s="293"/>
      <c r="R54" s="293"/>
    </row>
    <row r="55" spans="1:18" s="13" customFormat="1" ht="12.75" customHeight="1" x14ac:dyDescent="0.25">
      <c r="A55" s="368" t="s">
        <v>116</v>
      </c>
      <c r="B55" s="21"/>
      <c r="C55" s="343" t="s">
        <v>117</v>
      </c>
      <c r="D55" s="515">
        <v>124745085</v>
      </c>
      <c r="E55" s="507">
        <v>124745085</v>
      </c>
      <c r="F55" s="507">
        <v>0</v>
      </c>
      <c r="G55" s="507">
        <v>2264000</v>
      </c>
      <c r="H55" s="507">
        <v>49465585</v>
      </c>
      <c r="I55" s="516">
        <v>73015500</v>
      </c>
      <c r="J55" s="502">
        <v>129662143.27</v>
      </c>
      <c r="K55" s="486">
        <v>129662143.27</v>
      </c>
      <c r="L55" s="486">
        <v>0</v>
      </c>
      <c r="M55" s="486">
        <v>2296612.0299999998</v>
      </c>
      <c r="N55" s="486">
        <v>51523758.890000001</v>
      </c>
      <c r="O55" s="492">
        <v>75841772.349999994</v>
      </c>
      <c r="P55" s="293"/>
      <c r="Q55" s="293"/>
      <c r="R55" s="293"/>
    </row>
    <row r="56" spans="1:18" s="13" customFormat="1" ht="12.75" customHeight="1" x14ac:dyDescent="0.25">
      <c r="A56" s="368" t="s">
        <v>118</v>
      </c>
      <c r="B56" s="21"/>
      <c r="C56" s="343" t="s">
        <v>119</v>
      </c>
      <c r="D56" s="515">
        <v>44187185</v>
      </c>
      <c r="E56" s="507">
        <v>44187185</v>
      </c>
      <c r="F56" s="507">
        <v>0</v>
      </c>
      <c r="G56" s="507">
        <v>0</v>
      </c>
      <c r="H56" s="507">
        <v>28165585</v>
      </c>
      <c r="I56" s="516">
        <v>16021600</v>
      </c>
      <c r="J56" s="502">
        <v>47119437.57</v>
      </c>
      <c r="K56" s="486">
        <v>47119437.57</v>
      </c>
      <c r="L56" s="486">
        <v>0</v>
      </c>
      <c r="M56" s="486">
        <v>0</v>
      </c>
      <c r="N56" s="486">
        <v>29499931.949999999</v>
      </c>
      <c r="O56" s="492">
        <v>17619505.620000001</v>
      </c>
      <c r="P56" s="293"/>
      <c r="Q56" s="293"/>
      <c r="R56" s="293"/>
    </row>
    <row r="57" spans="1:18" s="13" customFormat="1" ht="12.75" customHeight="1" x14ac:dyDescent="0.25">
      <c r="A57" s="368" t="s">
        <v>120</v>
      </c>
      <c r="B57" s="21"/>
      <c r="C57" s="343" t="s">
        <v>121</v>
      </c>
      <c r="D57" s="515">
        <v>16021600</v>
      </c>
      <c r="E57" s="507">
        <v>16021600</v>
      </c>
      <c r="F57" s="507">
        <v>0</v>
      </c>
      <c r="G57" s="507">
        <v>0</v>
      </c>
      <c r="H57" s="507">
        <v>0</v>
      </c>
      <c r="I57" s="516">
        <v>16021600</v>
      </c>
      <c r="J57" s="502">
        <v>17619505.620000001</v>
      </c>
      <c r="K57" s="486">
        <v>17619505.620000001</v>
      </c>
      <c r="L57" s="486">
        <v>0</v>
      </c>
      <c r="M57" s="486">
        <v>0</v>
      </c>
      <c r="N57" s="486">
        <v>0</v>
      </c>
      <c r="O57" s="492">
        <v>17619505.620000001</v>
      </c>
      <c r="P57" s="293"/>
      <c r="Q57" s="293"/>
      <c r="R57" s="293"/>
    </row>
    <row r="58" spans="1:18" s="13" customFormat="1" ht="12.75" customHeight="1" x14ac:dyDescent="0.25">
      <c r="A58" s="368" t="s">
        <v>122</v>
      </c>
      <c r="B58" s="21"/>
      <c r="C58" s="343" t="s">
        <v>123</v>
      </c>
      <c r="D58" s="515">
        <v>28165585</v>
      </c>
      <c r="E58" s="507">
        <v>28165585</v>
      </c>
      <c r="F58" s="507">
        <v>0</v>
      </c>
      <c r="G58" s="507">
        <v>0</v>
      </c>
      <c r="H58" s="507">
        <v>28165585</v>
      </c>
      <c r="I58" s="516">
        <v>0</v>
      </c>
      <c r="J58" s="502">
        <v>29499931.949999999</v>
      </c>
      <c r="K58" s="486">
        <v>29499931.949999999</v>
      </c>
      <c r="L58" s="486">
        <v>0</v>
      </c>
      <c r="M58" s="486">
        <v>0</v>
      </c>
      <c r="N58" s="486">
        <v>29499931.949999999</v>
      </c>
      <c r="O58" s="492">
        <v>0</v>
      </c>
      <c r="P58" s="293"/>
      <c r="Q58" s="293"/>
      <c r="R58" s="293"/>
    </row>
    <row r="59" spans="1:18" s="13" customFormat="1" ht="12.75" customHeight="1" x14ac:dyDescent="0.25">
      <c r="A59" s="368" t="s">
        <v>124</v>
      </c>
      <c r="B59" s="21"/>
      <c r="C59" s="343" t="s">
        <v>125</v>
      </c>
      <c r="D59" s="515">
        <v>2264000</v>
      </c>
      <c r="E59" s="507">
        <v>2264000</v>
      </c>
      <c r="F59" s="507">
        <v>0</v>
      </c>
      <c r="G59" s="507">
        <v>2264000</v>
      </c>
      <c r="H59" s="507">
        <v>0</v>
      </c>
      <c r="I59" s="516">
        <v>0</v>
      </c>
      <c r="J59" s="502">
        <v>2296612.0299999998</v>
      </c>
      <c r="K59" s="486">
        <v>2296612.0299999998</v>
      </c>
      <c r="L59" s="486">
        <v>0</v>
      </c>
      <c r="M59" s="486">
        <v>2296612.0299999998</v>
      </c>
      <c r="N59" s="486">
        <v>0</v>
      </c>
      <c r="O59" s="492">
        <v>0</v>
      </c>
      <c r="P59" s="293"/>
      <c r="Q59" s="293"/>
      <c r="R59" s="293"/>
    </row>
    <row r="60" spans="1:18" s="13" customFormat="1" ht="12.75" customHeight="1" x14ac:dyDescent="0.25">
      <c r="A60" s="368" t="s">
        <v>126</v>
      </c>
      <c r="B60" s="21"/>
      <c r="C60" s="343" t="s">
        <v>127</v>
      </c>
      <c r="D60" s="515">
        <v>2264000</v>
      </c>
      <c r="E60" s="507">
        <v>2264000</v>
      </c>
      <c r="F60" s="507">
        <v>0</v>
      </c>
      <c r="G60" s="507">
        <v>2264000</v>
      </c>
      <c r="H60" s="507">
        <v>0</v>
      </c>
      <c r="I60" s="516">
        <v>0</v>
      </c>
      <c r="J60" s="502">
        <v>2296612.0299999998</v>
      </c>
      <c r="K60" s="486">
        <v>2296612.0299999998</v>
      </c>
      <c r="L60" s="486">
        <v>0</v>
      </c>
      <c r="M60" s="486">
        <v>2296612.0299999998</v>
      </c>
      <c r="N60" s="486">
        <v>0</v>
      </c>
      <c r="O60" s="492">
        <v>0</v>
      </c>
      <c r="P60" s="293"/>
      <c r="Q60" s="293"/>
      <c r="R60" s="293"/>
    </row>
    <row r="61" spans="1:18" s="13" customFormat="1" ht="12.75" customHeight="1" x14ac:dyDescent="0.25">
      <c r="A61" s="368" t="s">
        <v>128</v>
      </c>
      <c r="B61" s="21"/>
      <c r="C61" s="343" t="s">
        <v>129</v>
      </c>
      <c r="D61" s="515">
        <v>78293900</v>
      </c>
      <c r="E61" s="507">
        <v>78293900</v>
      </c>
      <c r="F61" s="507">
        <v>0</v>
      </c>
      <c r="G61" s="507">
        <v>0</v>
      </c>
      <c r="H61" s="507">
        <v>21300000</v>
      </c>
      <c r="I61" s="516">
        <v>56993900</v>
      </c>
      <c r="J61" s="502">
        <v>80246093.670000002</v>
      </c>
      <c r="K61" s="486">
        <v>80246093.670000002</v>
      </c>
      <c r="L61" s="486">
        <v>0</v>
      </c>
      <c r="M61" s="486">
        <v>0</v>
      </c>
      <c r="N61" s="486">
        <v>22023826.940000001</v>
      </c>
      <c r="O61" s="492">
        <v>58222266.729999997</v>
      </c>
      <c r="P61" s="293"/>
      <c r="Q61" s="293"/>
      <c r="R61" s="293"/>
    </row>
    <row r="62" spans="1:18" s="13" customFormat="1" ht="12.75" customHeight="1" x14ac:dyDescent="0.25">
      <c r="A62" s="368" t="s">
        <v>130</v>
      </c>
      <c r="B62" s="21"/>
      <c r="C62" s="343" t="s">
        <v>131</v>
      </c>
      <c r="D62" s="515">
        <v>45081200</v>
      </c>
      <c r="E62" s="507">
        <v>45081200</v>
      </c>
      <c r="F62" s="507">
        <v>0</v>
      </c>
      <c r="G62" s="507">
        <v>0</v>
      </c>
      <c r="H62" s="507">
        <v>8220000</v>
      </c>
      <c r="I62" s="516">
        <v>36861200</v>
      </c>
      <c r="J62" s="502">
        <v>45101170.75</v>
      </c>
      <c r="K62" s="486">
        <v>45101170.75</v>
      </c>
      <c r="L62" s="486">
        <v>0</v>
      </c>
      <c r="M62" s="486">
        <v>0</v>
      </c>
      <c r="N62" s="486">
        <v>8267974.5</v>
      </c>
      <c r="O62" s="492">
        <v>36833196.25</v>
      </c>
      <c r="P62" s="293"/>
      <c r="Q62" s="293"/>
      <c r="R62" s="293"/>
    </row>
    <row r="63" spans="1:18" s="13" customFormat="1" ht="12.75" customHeight="1" x14ac:dyDescent="0.25">
      <c r="A63" s="368" t="s">
        <v>132</v>
      </c>
      <c r="B63" s="21"/>
      <c r="C63" s="343" t="s">
        <v>133</v>
      </c>
      <c r="D63" s="515">
        <v>36861200</v>
      </c>
      <c r="E63" s="507">
        <v>36861200</v>
      </c>
      <c r="F63" s="507">
        <v>0</v>
      </c>
      <c r="G63" s="507">
        <v>0</v>
      </c>
      <c r="H63" s="507">
        <v>0</v>
      </c>
      <c r="I63" s="516">
        <v>36861200</v>
      </c>
      <c r="J63" s="502">
        <v>36833196.25</v>
      </c>
      <c r="K63" s="486">
        <v>36833196.25</v>
      </c>
      <c r="L63" s="486">
        <v>0</v>
      </c>
      <c r="M63" s="486">
        <v>0</v>
      </c>
      <c r="N63" s="486">
        <v>0</v>
      </c>
      <c r="O63" s="492">
        <v>36833196.25</v>
      </c>
      <c r="P63" s="293"/>
      <c r="Q63" s="293"/>
      <c r="R63" s="293"/>
    </row>
    <row r="64" spans="1:18" s="13" customFormat="1" ht="12.75" customHeight="1" x14ac:dyDescent="0.25">
      <c r="A64" s="368" t="s">
        <v>134</v>
      </c>
      <c r="B64" s="21"/>
      <c r="C64" s="343" t="s">
        <v>135</v>
      </c>
      <c r="D64" s="515">
        <v>8220000</v>
      </c>
      <c r="E64" s="507">
        <v>8220000</v>
      </c>
      <c r="F64" s="507">
        <v>0</v>
      </c>
      <c r="G64" s="507">
        <v>0</v>
      </c>
      <c r="H64" s="507">
        <v>8220000</v>
      </c>
      <c r="I64" s="516">
        <v>0</v>
      </c>
      <c r="J64" s="502">
        <v>8267974.5</v>
      </c>
      <c r="K64" s="486">
        <v>8267974.5</v>
      </c>
      <c r="L64" s="486">
        <v>0</v>
      </c>
      <c r="M64" s="486">
        <v>0</v>
      </c>
      <c r="N64" s="486">
        <v>8267974.5</v>
      </c>
      <c r="O64" s="492">
        <v>0</v>
      </c>
      <c r="P64" s="293"/>
      <c r="Q64" s="293"/>
      <c r="R64" s="293"/>
    </row>
    <row r="65" spans="1:18" s="13" customFormat="1" ht="12.75" customHeight="1" x14ac:dyDescent="0.25">
      <c r="A65" s="368" t="s">
        <v>136</v>
      </c>
      <c r="B65" s="21"/>
      <c r="C65" s="343" t="s">
        <v>137</v>
      </c>
      <c r="D65" s="515">
        <v>33212700</v>
      </c>
      <c r="E65" s="507">
        <v>33212700</v>
      </c>
      <c r="F65" s="507">
        <v>0</v>
      </c>
      <c r="G65" s="507">
        <v>0</v>
      </c>
      <c r="H65" s="507">
        <v>13080000</v>
      </c>
      <c r="I65" s="516">
        <v>20132700</v>
      </c>
      <c r="J65" s="502">
        <v>35144922.920000002</v>
      </c>
      <c r="K65" s="486">
        <v>35144922.920000002</v>
      </c>
      <c r="L65" s="486">
        <v>0</v>
      </c>
      <c r="M65" s="486">
        <v>0</v>
      </c>
      <c r="N65" s="486">
        <v>13755852.439999999</v>
      </c>
      <c r="O65" s="492">
        <v>21389070.48</v>
      </c>
      <c r="P65" s="293"/>
      <c r="Q65" s="293"/>
      <c r="R65" s="293"/>
    </row>
    <row r="66" spans="1:18" s="13" customFormat="1" ht="12.75" customHeight="1" x14ac:dyDescent="0.25">
      <c r="A66" s="368" t="s">
        <v>138</v>
      </c>
      <c r="B66" s="21"/>
      <c r="C66" s="343" t="s">
        <v>139</v>
      </c>
      <c r="D66" s="515">
        <v>20132700</v>
      </c>
      <c r="E66" s="507">
        <v>20132700</v>
      </c>
      <c r="F66" s="507">
        <v>0</v>
      </c>
      <c r="G66" s="507">
        <v>0</v>
      </c>
      <c r="H66" s="507">
        <v>0</v>
      </c>
      <c r="I66" s="516">
        <v>20132700</v>
      </c>
      <c r="J66" s="502">
        <v>21389070.48</v>
      </c>
      <c r="K66" s="486">
        <v>21389070.48</v>
      </c>
      <c r="L66" s="486">
        <v>0</v>
      </c>
      <c r="M66" s="486">
        <v>0</v>
      </c>
      <c r="N66" s="486">
        <v>0</v>
      </c>
      <c r="O66" s="492">
        <v>21389070.48</v>
      </c>
      <c r="P66" s="293"/>
      <c r="Q66" s="293"/>
      <c r="R66" s="293"/>
    </row>
    <row r="67" spans="1:18" s="13" customFormat="1" ht="12.75" customHeight="1" x14ac:dyDescent="0.25">
      <c r="A67" s="368" t="s">
        <v>140</v>
      </c>
      <c r="B67" s="21"/>
      <c r="C67" s="343" t="s">
        <v>141</v>
      </c>
      <c r="D67" s="515">
        <v>13080000</v>
      </c>
      <c r="E67" s="507">
        <v>13080000</v>
      </c>
      <c r="F67" s="507">
        <v>0</v>
      </c>
      <c r="G67" s="507">
        <v>0</v>
      </c>
      <c r="H67" s="507">
        <v>13080000</v>
      </c>
      <c r="I67" s="516">
        <v>0</v>
      </c>
      <c r="J67" s="502">
        <v>13755852.439999999</v>
      </c>
      <c r="K67" s="486">
        <v>13755852.439999999</v>
      </c>
      <c r="L67" s="486">
        <v>0</v>
      </c>
      <c r="M67" s="486">
        <v>0</v>
      </c>
      <c r="N67" s="486">
        <v>13755852.439999999</v>
      </c>
      <c r="O67" s="492">
        <v>0</v>
      </c>
      <c r="P67" s="293"/>
      <c r="Q67" s="293"/>
      <c r="R67" s="293"/>
    </row>
    <row r="68" spans="1:18" s="13" customFormat="1" ht="12.75" customHeight="1" x14ac:dyDescent="0.25">
      <c r="A68" s="368" t="s">
        <v>142</v>
      </c>
      <c r="B68" s="21"/>
      <c r="C68" s="343" t="s">
        <v>143</v>
      </c>
      <c r="D68" s="515">
        <v>7494000</v>
      </c>
      <c r="E68" s="507">
        <v>7494000</v>
      </c>
      <c r="F68" s="507">
        <v>0</v>
      </c>
      <c r="G68" s="507">
        <v>7494000</v>
      </c>
      <c r="H68" s="507">
        <v>0</v>
      </c>
      <c r="I68" s="516">
        <v>0</v>
      </c>
      <c r="J68" s="502">
        <v>8471488.1600000001</v>
      </c>
      <c r="K68" s="486">
        <v>8471488.1600000001</v>
      </c>
      <c r="L68" s="486">
        <v>0</v>
      </c>
      <c r="M68" s="486">
        <v>8471488.1600000001</v>
      </c>
      <c r="N68" s="486">
        <v>0</v>
      </c>
      <c r="O68" s="492">
        <v>0</v>
      </c>
      <c r="P68" s="293"/>
      <c r="Q68" s="293"/>
      <c r="R68" s="293"/>
    </row>
    <row r="69" spans="1:18" s="13" customFormat="1" ht="12.75" customHeight="1" x14ac:dyDescent="0.25">
      <c r="A69" s="368" t="s">
        <v>144</v>
      </c>
      <c r="B69" s="21"/>
      <c r="C69" s="343" t="s">
        <v>145</v>
      </c>
      <c r="D69" s="515">
        <v>7494000</v>
      </c>
      <c r="E69" s="507">
        <v>7494000</v>
      </c>
      <c r="F69" s="507">
        <v>0</v>
      </c>
      <c r="G69" s="507">
        <v>7494000</v>
      </c>
      <c r="H69" s="507">
        <v>0</v>
      </c>
      <c r="I69" s="516">
        <v>0</v>
      </c>
      <c r="J69" s="502">
        <v>8471488.1600000001</v>
      </c>
      <c r="K69" s="486">
        <v>8471488.1600000001</v>
      </c>
      <c r="L69" s="486">
        <v>0</v>
      </c>
      <c r="M69" s="486">
        <v>8471488.1600000001</v>
      </c>
      <c r="N69" s="486">
        <v>0</v>
      </c>
      <c r="O69" s="492">
        <v>0</v>
      </c>
      <c r="P69" s="293"/>
      <c r="Q69" s="293"/>
      <c r="R69" s="293"/>
    </row>
    <row r="70" spans="1:18" s="13" customFormat="1" ht="12.75" customHeight="1" x14ac:dyDescent="0.25">
      <c r="A70" s="368" t="s">
        <v>146</v>
      </c>
      <c r="B70" s="21"/>
      <c r="C70" s="343" t="s">
        <v>147</v>
      </c>
      <c r="D70" s="515">
        <v>7494000</v>
      </c>
      <c r="E70" s="507">
        <v>7494000</v>
      </c>
      <c r="F70" s="507">
        <v>0</v>
      </c>
      <c r="G70" s="507">
        <v>7494000</v>
      </c>
      <c r="H70" s="507">
        <v>0</v>
      </c>
      <c r="I70" s="516">
        <v>0</v>
      </c>
      <c r="J70" s="502">
        <v>8471488.1600000001</v>
      </c>
      <c r="K70" s="486">
        <v>8471488.1600000001</v>
      </c>
      <c r="L70" s="486">
        <v>0</v>
      </c>
      <c r="M70" s="486">
        <v>8471488.1600000001</v>
      </c>
      <c r="N70" s="486">
        <v>0</v>
      </c>
      <c r="O70" s="492">
        <v>0</v>
      </c>
      <c r="P70" s="293"/>
      <c r="Q70" s="293"/>
      <c r="R70" s="293"/>
    </row>
    <row r="71" spans="1:18" s="13" customFormat="1" ht="12.75" customHeight="1" x14ac:dyDescent="0.25">
      <c r="A71" s="368" t="s">
        <v>1140</v>
      </c>
      <c r="B71" s="21"/>
      <c r="C71" s="343" t="s">
        <v>1141</v>
      </c>
      <c r="D71" s="515">
        <v>0</v>
      </c>
      <c r="E71" s="507">
        <v>0</v>
      </c>
      <c r="F71" s="507">
        <v>0</v>
      </c>
      <c r="G71" s="507">
        <v>0</v>
      </c>
      <c r="H71" s="507">
        <v>0</v>
      </c>
      <c r="I71" s="516">
        <v>0</v>
      </c>
      <c r="J71" s="502">
        <v>2783.11</v>
      </c>
      <c r="K71" s="486">
        <v>2783.11</v>
      </c>
      <c r="L71" s="486">
        <v>0</v>
      </c>
      <c r="M71" s="486">
        <v>0</v>
      </c>
      <c r="N71" s="486">
        <v>1507.04</v>
      </c>
      <c r="O71" s="492">
        <v>1276.07</v>
      </c>
      <c r="P71" s="293"/>
      <c r="Q71" s="293"/>
      <c r="R71" s="293"/>
    </row>
    <row r="72" spans="1:18" s="13" customFormat="1" ht="12.75" customHeight="1" x14ac:dyDescent="0.25">
      <c r="A72" s="368" t="s">
        <v>1125</v>
      </c>
      <c r="B72" s="21"/>
      <c r="C72" s="343" t="s">
        <v>1142</v>
      </c>
      <c r="D72" s="515">
        <v>0</v>
      </c>
      <c r="E72" s="507">
        <v>0</v>
      </c>
      <c r="F72" s="507">
        <v>0</v>
      </c>
      <c r="G72" s="507">
        <v>0</v>
      </c>
      <c r="H72" s="507">
        <v>0</v>
      </c>
      <c r="I72" s="516">
        <v>0</v>
      </c>
      <c r="J72" s="502">
        <v>2783.11</v>
      </c>
      <c r="K72" s="486">
        <v>2783.11</v>
      </c>
      <c r="L72" s="486">
        <v>0</v>
      </c>
      <c r="M72" s="486">
        <v>0</v>
      </c>
      <c r="N72" s="486">
        <v>1507.04</v>
      </c>
      <c r="O72" s="492">
        <v>1276.07</v>
      </c>
      <c r="P72" s="293"/>
      <c r="Q72" s="293"/>
      <c r="R72" s="293"/>
    </row>
    <row r="73" spans="1:18" s="13" customFormat="1" ht="12.75" customHeight="1" x14ac:dyDescent="0.25">
      <c r="A73" s="368" t="s">
        <v>1143</v>
      </c>
      <c r="B73" s="21"/>
      <c r="C73" s="343" t="s">
        <v>1144</v>
      </c>
      <c r="D73" s="515">
        <v>0</v>
      </c>
      <c r="E73" s="507">
        <v>0</v>
      </c>
      <c r="F73" s="507">
        <v>0</v>
      </c>
      <c r="G73" s="507">
        <v>0</v>
      </c>
      <c r="H73" s="507">
        <v>0</v>
      </c>
      <c r="I73" s="516">
        <v>0</v>
      </c>
      <c r="J73" s="502">
        <v>2783.11</v>
      </c>
      <c r="K73" s="486">
        <v>2783.11</v>
      </c>
      <c r="L73" s="486">
        <v>0</v>
      </c>
      <c r="M73" s="486">
        <v>0</v>
      </c>
      <c r="N73" s="486">
        <v>1507.04</v>
      </c>
      <c r="O73" s="492">
        <v>1276.07</v>
      </c>
      <c r="P73" s="293"/>
      <c r="Q73" s="293"/>
      <c r="R73" s="293"/>
    </row>
    <row r="74" spans="1:18" s="13" customFormat="1" ht="12.75" customHeight="1" x14ac:dyDescent="0.25">
      <c r="A74" s="368" t="s">
        <v>1145</v>
      </c>
      <c r="B74" s="21"/>
      <c r="C74" s="343" t="s">
        <v>1146</v>
      </c>
      <c r="D74" s="515">
        <v>0</v>
      </c>
      <c r="E74" s="507">
        <v>0</v>
      </c>
      <c r="F74" s="507">
        <v>0</v>
      </c>
      <c r="G74" s="507">
        <v>0</v>
      </c>
      <c r="H74" s="507">
        <v>0</v>
      </c>
      <c r="I74" s="516">
        <v>0</v>
      </c>
      <c r="J74" s="502">
        <v>1276.07</v>
      </c>
      <c r="K74" s="486">
        <v>1276.07</v>
      </c>
      <c r="L74" s="486">
        <v>0</v>
      </c>
      <c r="M74" s="486">
        <v>0</v>
      </c>
      <c r="N74" s="486">
        <v>0</v>
      </c>
      <c r="O74" s="492">
        <v>1276.07</v>
      </c>
      <c r="P74" s="293"/>
      <c r="Q74" s="293"/>
      <c r="R74" s="293"/>
    </row>
    <row r="75" spans="1:18" s="13" customFormat="1" ht="12.75" customHeight="1" x14ac:dyDescent="0.25">
      <c r="A75" s="368" t="s">
        <v>1147</v>
      </c>
      <c r="B75" s="21"/>
      <c r="C75" s="343" t="s">
        <v>1148</v>
      </c>
      <c r="D75" s="515">
        <v>0</v>
      </c>
      <c r="E75" s="507">
        <v>0</v>
      </c>
      <c r="F75" s="507">
        <v>0</v>
      </c>
      <c r="G75" s="507">
        <v>0</v>
      </c>
      <c r="H75" s="507">
        <v>0</v>
      </c>
      <c r="I75" s="516">
        <v>0</v>
      </c>
      <c r="J75" s="502">
        <v>1507.04</v>
      </c>
      <c r="K75" s="486">
        <v>1507.04</v>
      </c>
      <c r="L75" s="486">
        <v>0</v>
      </c>
      <c r="M75" s="486">
        <v>0</v>
      </c>
      <c r="N75" s="486">
        <v>1507.04</v>
      </c>
      <c r="O75" s="492">
        <v>0</v>
      </c>
      <c r="P75" s="293"/>
      <c r="Q75" s="293"/>
      <c r="R75" s="293"/>
    </row>
    <row r="76" spans="1:18" s="13" customFormat="1" ht="12.75" customHeight="1" x14ac:dyDescent="0.25">
      <c r="A76" s="368" t="s">
        <v>148</v>
      </c>
      <c r="B76" s="21"/>
      <c r="C76" s="343" t="s">
        <v>149</v>
      </c>
      <c r="D76" s="515">
        <v>53802566</v>
      </c>
      <c r="E76" s="507">
        <v>53802566</v>
      </c>
      <c r="F76" s="507">
        <v>17600</v>
      </c>
      <c r="G76" s="507">
        <v>31457400</v>
      </c>
      <c r="H76" s="507">
        <v>16177500</v>
      </c>
      <c r="I76" s="516">
        <v>6185266</v>
      </c>
      <c r="J76" s="502">
        <v>64252651.130000003</v>
      </c>
      <c r="K76" s="486">
        <v>64252651.130000003</v>
      </c>
      <c r="L76" s="486">
        <v>17707.259999999998</v>
      </c>
      <c r="M76" s="486">
        <v>38556862.530000001</v>
      </c>
      <c r="N76" s="486">
        <v>19098487.539999999</v>
      </c>
      <c r="O76" s="492">
        <v>6615008.3200000003</v>
      </c>
      <c r="P76" s="293"/>
      <c r="Q76" s="293"/>
      <c r="R76" s="293"/>
    </row>
    <row r="77" spans="1:18" s="13" customFormat="1" ht="12.75" customHeight="1" x14ac:dyDescent="0.25">
      <c r="A77" s="368" t="s">
        <v>1149</v>
      </c>
      <c r="B77" s="21"/>
      <c r="C77" s="343" t="s">
        <v>1150</v>
      </c>
      <c r="D77" s="515">
        <v>82500</v>
      </c>
      <c r="E77" s="507">
        <v>82500</v>
      </c>
      <c r="F77" s="507">
        <v>0</v>
      </c>
      <c r="G77" s="507">
        <v>82500</v>
      </c>
      <c r="H77" s="507">
        <v>0</v>
      </c>
      <c r="I77" s="516">
        <v>0</v>
      </c>
      <c r="J77" s="502">
        <v>85040</v>
      </c>
      <c r="K77" s="486">
        <v>85040</v>
      </c>
      <c r="L77" s="486">
        <v>0</v>
      </c>
      <c r="M77" s="486">
        <v>85040</v>
      </c>
      <c r="N77" s="486">
        <v>0</v>
      </c>
      <c r="O77" s="492">
        <v>0</v>
      </c>
      <c r="P77" s="293"/>
      <c r="Q77" s="293"/>
      <c r="R77" s="293"/>
    </row>
    <row r="78" spans="1:18" s="13" customFormat="1" ht="12.75" customHeight="1" x14ac:dyDescent="0.25">
      <c r="A78" s="368" t="s">
        <v>1151</v>
      </c>
      <c r="B78" s="21"/>
      <c r="C78" s="343" t="s">
        <v>1152</v>
      </c>
      <c r="D78" s="515">
        <v>82500</v>
      </c>
      <c r="E78" s="507">
        <v>82500</v>
      </c>
      <c r="F78" s="507">
        <v>0</v>
      </c>
      <c r="G78" s="507">
        <v>82500</v>
      </c>
      <c r="H78" s="507">
        <v>0</v>
      </c>
      <c r="I78" s="516">
        <v>0</v>
      </c>
      <c r="J78" s="502">
        <v>85040</v>
      </c>
      <c r="K78" s="486">
        <v>85040</v>
      </c>
      <c r="L78" s="486">
        <v>0</v>
      </c>
      <c r="M78" s="486">
        <v>85040</v>
      </c>
      <c r="N78" s="486">
        <v>0</v>
      </c>
      <c r="O78" s="492">
        <v>0</v>
      </c>
      <c r="P78" s="293"/>
      <c r="Q78" s="293"/>
      <c r="R78" s="293"/>
    </row>
    <row r="79" spans="1:18" s="13" customFormat="1" ht="12.75" customHeight="1" x14ac:dyDescent="0.25">
      <c r="A79" s="368" t="s">
        <v>150</v>
      </c>
      <c r="B79" s="21"/>
      <c r="C79" s="343" t="s">
        <v>151</v>
      </c>
      <c r="D79" s="515">
        <v>0</v>
      </c>
      <c r="E79" s="507">
        <v>0</v>
      </c>
      <c r="F79" s="507">
        <v>17600</v>
      </c>
      <c r="G79" s="507">
        <v>17600</v>
      </c>
      <c r="H79" s="507">
        <v>0</v>
      </c>
      <c r="I79" s="516">
        <v>0</v>
      </c>
      <c r="J79" s="502">
        <v>0</v>
      </c>
      <c r="K79" s="486">
        <v>0</v>
      </c>
      <c r="L79" s="486">
        <v>17707.259999999998</v>
      </c>
      <c r="M79" s="486">
        <v>17707.259999999998</v>
      </c>
      <c r="N79" s="486">
        <v>0</v>
      </c>
      <c r="O79" s="492">
        <v>0</v>
      </c>
      <c r="P79" s="293"/>
      <c r="Q79" s="293"/>
      <c r="R79" s="293"/>
    </row>
    <row r="80" spans="1:18" s="13" customFormat="1" ht="12.75" customHeight="1" x14ac:dyDescent="0.25">
      <c r="A80" s="368" t="s">
        <v>152</v>
      </c>
      <c r="B80" s="21"/>
      <c r="C80" s="343" t="s">
        <v>153</v>
      </c>
      <c r="D80" s="515">
        <v>0</v>
      </c>
      <c r="E80" s="507">
        <v>0</v>
      </c>
      <c r="F80" s="507">
        <v>17600</v>
      </c>
      <c r="G80" s="507">
        <v>17600</v>
      </c>
      <c r="H80" s="507">
        <v>0</v>
      </c>
      <c r="I80" s="516">
        <v>0</v>
      </c>
      <c r="J80" s="502">
        <v>0</v>
      </c>
      <c r="K80" s="486">
        <v>0</v>
      </c>
      <c r="L80" s="486">
        <v>17707.259999999998</v>
      </c>
      <c r="M80" s="486">
        <v>17707.259999999998</v>
      </c>
      <c r="N80" s="486">
        <v>0</v>
      </c>
      <c r="O80" s="492">
        <v>0</v>
      </c>
      <c r="P80" s="293"/>
      <c r="Q80" s="293"/>
      <c r="R80" s="293"/>
    </row>
    <row r="81" spans="1:18" s="13" customFormat="1" ht="12.75" customHeight="1" x14ac:dyDescent="0.25">
      <c r="A81" s="368" t="s">
        <v>154</v>
      </c>
      <c r="B81" s="21"/>
      <c r="C81" s="343" t="s">
        <v>155</v>
      </c>
      <c r="D81" s="515">
        <v>51226470</v>
      </c>
      <c r="E81" s="507">
        <v>51226470</v>
      </c>
      <c r="F81" s="507">
        <v>0</v>
      </c>
      <c r="G81" s="507">
        <v>30448400</v>
      </c>
      <c r="H81" s="507">
        <v>15422500</v>
      </c>
      <c r="I81" s="516">
        <v>5355570</v>
      </c>
      <c r="J81" s="502">
        <v>61259927.119999997</v>
      </c>
      <c r="K81" s="486">
        <v>61259927.119999997</v>
      </c>
      <c r="L81" s="486">
        <v>0</v>
      </c>
      <c r="M81" s="486">
        <v>37281817.710000001</v>
      </c>
      <c r="N81" s="486">
        <v>18285395.579999998</v>
      </c>
      <c r="O81" s="492">
        <v>5692713.8300000001</v>
      </c>
      <c r="P81" s="293"/>
      <c r="Q81" s="293"/>
      <c r="R81" s="293"/>
    </row>
    <row r="82" spans="1:18" s="13" customFormat="1" ht="12.75" customHeight="1" x14ac:dyDescent="0.25">
      <c r="A82" s="368" t="s">
        <v>156</v>
      </c>
      <c r="B82" s="21"/>
      <c r="C82" s="343" t="s">
        <v>157</v>
      </c>
      <c r="D82" s="515">
        <v>48361700</v>
      </c>
      <c r="E82" s="507">
        <v>48361700</v>
      </c>
      <c r="F82" s="507">
        <v>0</v>
      </c>
      <c r="G82" s="507">
        <v>29898400</v>
      </c>
      <c r="H82" s="507">
        <v>15020000</v>
      </c>
      <c r="I82" s="516">
        <v>3443300</v>
      </c>
      <c r="J82" s="502">
        <v>58204222.640000001</v>
      </c>
      <c r="K82" s="486">
        <v>58204222.640000001</v>
      </c>
      <c r="L82" s="486">
        <v>0</v>
      </c>
      <c r="M82" s="486">
        <v>36706711.270000003</v>
      </c>
      <c r="N82" s="486">
        <v>17806435.030000001</v>
      </c>
      <c r="O82" s="492">
        <v>3691076.34</v>
      </c>
      <c r="P82" s="293"/>
      <c r="Q82" s="293"/>
      <c r="R82" s="293"/>
    </row>
    <row r="83" spans="1:18" s="13" customFormat="1" ht="12.75" customHeight="1" x14ac:dyDescent="0.25">
      <c r="A83" s="368" t="s">
        <v>158</v>
      </c>
      <c r="B83" s="21"/>
      <c r="C83" s="343" t="s">
        <v>159</v>
      </c>
      <c r="D83" s="515">
        <v>21505500</v>
      </c>
      <c r="E83" s="507">
        <v>21505500</v>
      </c>
      <c r="F83" s="507">
        <v>0</v>
      </c>
      <c r="G83" s="507">
        <v>18062200</v>
      </c>
      <c r="H83" s="507">
        <v>0</v>
      </c>
      <c r="I83" s="516">
        <v>3443300</v>
      </c>
      <c r="J83" s="502">
        <v>24607175.399999999</v>
      </c>
      <c r="K83" s="486">
        <v>24607175.399999999</v>
      </c>
      <c r="L83" s="486">
        <v>0</v>
      </c>
      <c r="M83" s="486">
        <v>20916099.059999999</v>
      </c>
      <c r="N83" s="486">
        <v>0</v>
      </c>
      <c r="O83" s="492">
        <v>3691076.34</v>
      </c>
      <c r="P83" s="293"/>
      <c r="Q83" s="293"/>
      <c r="R83" s="293"/>
    </row>
    <row r="84" spans="1:18" s="13" customFormat="1" ht="12.75" customHeight="1" x14ac:dyDescent="0.25">
      <c r="A84" s="368" t="s">
        <v>160</v>
      </c>
      <c r="B84" s="21"/>
      <c r="C84" s="343" t="s">
        <v>161</v>
      </c>
      <c r="D84" s="515">
        <v>26856200</v>
      </c>
      <c r="E84" s="507">
        <v>26856200</v>
      </c>
      <c r="F84" s="507">
        <v>0</v>
      </c>
      <c r="G84" s="507">
        <v>11836200</v>
      </c>
      <c r="H84" s="507">
        <v>15020000</v>
      </c>
      <c r="I84" s="516">
        <v>0</v>
      </c>
      <c r="J84" s="502">
        <v>33597047.240000002</v>
      </c>
      <c r="K84" s="486">
        <v>33597047.240000002</v>
      </c>
      <c r="L84" s="486">
        <v>0</v>
      </c>
      <c r="M84" s="486">
        <v>15790612.210000001</v>
      </c>
      <c r="N84" s="486">
        <v>17806435.030000001</v>
      </c>
      <c r="O84" s="492">
        <v>0</v>
      </c>
      <c r="P84" s="293"/>
      <c r="Q84" s="293"/>
      <c r="R84" s="293"/>
    </row>
    <row r="85" spans="1:18" s="13" customFormat="1" ht="12.75" customHeight="1" x14ac:dyDescent="0.25">
      <c r="A85" s="368" t="s">
        <v>162</v>
      </c>
      <c r="B85" s="21"/>
      <c r="C85" s="343" t="s">
        <v>163</v>
      </c>
      <c r="D85" s="515">
        <v>659870</v>
      </c>
      <c r="E85" s="507">
        <v>659870</v>
      </c>
      <c r="F85" s="507">
        <v>0</v>
      </c>
      <c r="G85" s="507">
        <v>100000</v>
      </c>
      <c r="H85" s="507">
        <v>365000</v>
      </c>
      <c r="I85" s="516">
        <v>194870</v>
      </c>
      <c r="J85" s="502">
        <v>778822.72</v>
      </c>
      <c r="K85" s="486">
        <v>778822.72</v>
      </c>
      <c r="L85" s="486">
        <v>0</v>
      </c>
      <c r="M85" s="486">
        <v>105101.89</v>
      </c>
      <c r="N85" s="486">
        <v>441442.45</v>
      </c>
      <c r="O85" s="492">
        <v>232278.38</v>
      </c>
      <c r="P85" s="293"/>
      <c r="Q85" s="293"/>
      <c r="R85" s="293"/>
    </row>
    <row r="86" spans="1:18" s="13" customFormat="1" ht="12.75" customHeight="1" x14ac:dyDescent="0.25">
      <c r="A86" s="368" t="s">
        <v>164</v>
      </c>
      <c r="B86" s="21"/>
      <c r="C86" s="343" t="s">
        <v>165</v>
      </c>
      <c r="D86" s="515">
        <v>100000</v>
      </c>
      <c r="E86" s="507">
        <v>100000</v>
      </c>
      <c r="F86" s="507">
        <v>0</v>
      </c>
      <c r="G86" s="507">
        <v>100000</v>
      </c>
      <c r="H86" s="507">
        <v>0</v>
      </c>
      <c r="I86" s="516">
        <v>0</v>
      </c>
      <c r="J86" s="502">
        <v>105101.89</v>
      </c>
      <c r="K86" s="486">
        <v>105101.89</v>
      </c>
      <c r="L86" s="486">
        <v>0</v>
      </c>
      <c r="M86" s="486">
        <v>105101.89</v>
      </c>
      <c r="N86" s="486">
        <v>0</v>
      </c>
      <c r="O86" s="492">
        <v>0</v>
      </c>
      <c r="P86" s="293"/>
      <c r="Q86" s="293"/>
      <c r="R86" s="293"/>
    </row>
    <row r="87" spans="1:18" s="13" customFormat="1" ht="12.75" customHeight="1" x14ac:dyDescent="0.25">
      <c r="A87" s="368" t="s">
        <v>166</v>
      </c>
      <c r="B87" s="21"/>
      <c r="C87" s="343" t="s">
        <v>167</v>
      </c>
      <c r="D87" s="515">
        <v>194870</v>
      </c>
      <c r="E87" s="507">
        <v>194870</v>
      </c>
      <c r="F87" s="507">
        <v>0</v>
      </c>
      <c r="G87" s="507">
        <v>0</v>
      </c>
      <c r="H87" s="507">
        <v>0</v>
      </c>
      <c r="I87" s="516">
        <v>194870</v>
      </c>
      <c r="J87" s="502">
        <v>232278.38</v>
      </c>
      <c r="K87" s="486">
        <v>232278.38</v>
      </c>
      <c r="L87" s="486">
        <v>0</v>
      </c>
      <c r="M87" s="486">
        <v>0</v>
      </c>
      <c r="N87" s="486">
        <v>0</v>
      </c>
      <c r="O87" s="492">
        <v>232278.38</v>
      </c>
      <c r="P87" s="293"/>
      <c r="Q87" s="293"/>
      <c r="R87" s="293"/>
    </row>
    <row r="88" spans="1:18" s="13" customFormat="1" ht="12.75" customHeight="1" x14ac:dyDescent="0.25">
      <c r="A88" s="368" t="s">
        <v>168</v>
      </c>
      <c r="B88" s="21"/>
      <c r="C88" s="343" t="s">
        <v>169</v>
      </c>
      <c r="D88" s="515">
        <v>365000</v>
      </c>
      <c r="E88" s="507">
        <v>365000</v>
      </c>
      <c r="F88" s="507">
        <v>0</v>
      </c>
      <c r="G88" s="507">
        <v>0</v>
      </c>
      <c r="H88" s="507">
        <v>365000</v>
      </c>
      <c r="I88" s="516">
        <v>0</v>
      </c>
      <c r="J88" s="502">
        <v>441442.45</v>
      </c>
      <c r="K88" s="486">
        <v>441442.45</v>
      </c>
      <c r="L88" s="486">
        <v>0</v>
      </c>
      <c r="M88" s="486">
        <v>0</v>
      </c>
      <c r="N88" s="486">
        <v>441442.45</v>
      </c>
      <c r="O88" s="492">
        <v>0</v>
      </c>
      <c r="P88" s="293"/>
      <c r="Q88" s="293"/>
      <c r="R88" s="293"/>
    </row>
    <row r="89" spans="1:18" s="13" customFormat="1" ht="12.75" customHeight="1" x14ac:dyDescent="0.25">
      <c r="A89" s="368" t="s">
        <v>170</v>
      </c>
      <c r="B89" s="21"/>
      <c r="C89" s="343" t="s">
        <v>171</v>
      </c>
      <c r="D89" s="515">
        <v>2204900</v>
      </c>
      <c r="E89" s="507">
        <v>2204900</v>
      </c>
      <c r="F89" s="507">
        <v>0</v>
      </c>
      <c r="G89" s="507">
        <v>450000</v>
      </c>
      <c r="H89" s="507">
        <v>37500</v>
      </c>
      <c r="I89" s="516">
        <v>1717400</v>
      </c>
      <c r="J89" s="502">
        <v>2276881.7599999998</v>
      </c>
      <c r="K89" s="486">
        <v>2276881.7599999998</v>
      </c>
      <c r="L89" s="486">
        <v>0</v>
      </c>
      <c r="M89" s="486">
        <v>470004.55</v>
      </c>
      <c r="N89" s="486">
        <v>37518.1</v>
      </c>
      <c r="O89" s="492">
        <v>1769359.11</v>
      </c>
      <c r="P89" s="293"/>
      <c r="Q89" s="293"/>
      <c r="R89" s="293"/>
    </row>
    <row r="90" spans="1:18" s="13" customFormat="1" ht="12.75" customHeight="1" x14ac:dyDescent="0.25">
      <c r="A90" s="368" t="s">
        <v>172</v>
      </c>
      <c r="B90" s="21"/>
      <c r="C90" s="343" t="s">
        <v>173</v>
      </c>
      <c r="D90" s="515">
        <v>450000</v>
      </c>
      <c r="E90" s="507">
        <v>450000</v>
      </c>
      <c r="F90" s="507">
        <v>0</v>
      </c>
      <c r="G90" s="507">
        <v>450000</v>
      </c>
      <c r="H90" s="507">
        <v>0</v>
      </c>
      <c r="I90" s="516">
        <v>0</v>
      </c>
      <c r="J90" s="502">
        <v>470004.55</v>
      </c>
      <c r="K90" s="486">
        <v>470004.55</v>
      </c>
      <c r="L90" s="486">
        <v>0</v>
      </c>
      <c r="M90" s="486">
        <v>470004.55</v>
      </c>
      <c r="N90" s="486">
        <v>0</v>
      </c>
      <c r="O90" s="492">
        <v>0</v>
      </c>
      <c r="P90" s="293"/>
      <c r="Q90" s="293"/>
      <c r="R90" s="293"/>
    </row>
    <row r="91" spans="1:18" s="13" customFormat="1" ht="12.75" customHeight="1" x14ac:dyDescent="0.25">
      <c r="A91" s="368" t="s">
        <v>174</v>
      </c>
      <c r="B91" s="21"/>
      <c r="C91" s="343" t="s">
        <v>175</v>
      </c>
      <c r="D91" s="515">
        <v>1717400</v>
      </c>
      <c r="E91" s="507">
        <v>1717400</v>
      </c>
      <c r="F91" s="507">
        <v>0</v>
      </c>
      <c r="G91" s="507">
        <v>0</v>
      </c>
      <c r="H91" s="507">
        <v>0</v>
      </c>
      <c r="I91" s="516">
        <v>1717400</v>
      </c>
      <c r="J91" s="502">
        <v>1769359.11</v>
      </c>
      <c r="K91" s="486">
        <v>1769359.11</v>
      </c>
      <c r="L91" s="486">
        <v>0</v>
      </c>
      <c r="M91" s="486">
        <v>0</v>
      </c>
      <c r="N91" s="486">
        <v>0</v>
      </c>
      <c r="O91" s="492">
        <v>1769359.11</v>
      </c>
      <c r="P91" s="293"/>
      <c r="Q91" s="293"/>
      <c r="R91" s="293"/>
    </row>
    <row r="92" spans="1:18" s="13" customFormat="1" ht="12.75" customHeight="1" x14ac:dyDescent="0.25">
      <c r="A92" s="368" t="s">
        <v>176</v>
      </c>
      <c r="B92" s="21"/>
      <c r="C92" s="343" t="s">
        <v>177</v>
      </c>
      <c r="D92" s="515">
        <v>37500</v>
      </c>
      <c r="E92" s="507">
        <v>37500</v>
      </c>
      <c r="F92" s="507">
        <v>0</v>
      </c>
      <c r="G92" s="507">
        <v>0</v>
      </c>
      <c r="H92" s="507">
        <v>37500</v>
      </c>
      <c r="I92" s="516">
        <v>0</v>
      </c>
      <c r="J92" s="502">
        <v>37518.1</v>
      </c>
      <c r="K92" s="486">
        <v>37518.1</v>
      </c>
      <c r="L92" s="486">
        <v>0</v>
      </c>
      <c r="M92" s="486">
        <v>0</v>
      </c>
      <c r="N92" s="486">
        <v>37518.1</v>
      </c>
      <c r="O92" s="492">
        <v>0</v>
      </c>
      <c r="P92" s="293"/>
      <c r="Q92" s="293"/>
      <c r="R92" s="293"/>
    </row>
    <row r="93" spans="1:18" s="13" customFormat="1" ht="12.75" customHeight="1" x14ac:dyDescent="0.25">
      <c r="A93" s="368" t="s">
        <v>1153</v>
      </c>
      <c r="B93" s="21"/>
      <c r="C93" s="343" t="s">
        <v>1154</v>
      </c>
      <c r="D93" s="515">
        <v>0</v>
      </c>
      <c r="E93" s="507">
        <v>0</v>
      </c>
      <c r="F93" s="507">
        <v>0</v>
      </c>
      <c r="G93" s="507">
        <v>0</v>
      </c>
      <c r="H93" s="507">
        <v>0</v>
      </c>
      <c r="I93" s="516">
        <v>0</v>
      </c>
      <c r="J93" s="502">
        <v>21364.06</v>
      </c>
      <c r="K93" s="486">
        <v>21364.06</v>
      </c>
      <c r="L93" s="486">
        <v>0</v>
      </c>
      <c r="M93" s="486">
        <v>21364.06</v>
      </c>
      <c r="N93" s="486">
        <v>0</v>
      </c>
      <c r="O93" s="492">
        <v>0</v>
      </c>
      <c r="P93" s="293"/>
      <c r="Q93" s="293"/>
      <c r="R93" s="293"/>
    </row>
    <row r="94" spans="1:18" s="13" customFormat="1" ht="12.75" customHeight="1" x14ac:dyDescent="0.25">
      <c r="A94" s="368" t="s">
        <v>1155</v>
      </c>
      <c r="B94" s="21"/>
      <c r="C94" s="343" t="s">
        <v>1156</v>
      </c>
      <c r="D94" s="515">
        <v>0</v>
      </c>
      <c r="E94" s="507">
        <v>0</v>
      </c>
      <c r="F94" s="507">
        <v>0</v>
      </c>
      <c r="G94" s="507">
        <v>0</v>
      </c>
      <c r="H94" s="507">
        <v>0</v>
      </c>
      <c r="I94" s="516">
        <v>0</v>
      </c>
      <c r="J94" s="502">
        <v>21364.06</v>
      </c>
      <c r="K94" s="486">
        <v>21364.06</v>
      </c>
      <c r="L94" s="486">
        <v>0</v>
      </c>
      <c r="M94" s="486">
        <v>21364.06</v>
      </c>
      <c r="N94" s="486">
        <v>0</v>
      </c>
      <c r="O94" s="492">
        <v>0</v>
      </c>
      <c r="P94" s="293"/>
      <c r="Q94" s="293"/>
      <c r="R94" s="293"/>
    </row>
    <row r="95" spans="1:18" s="13" customFormat="1" ht="12.75" customHeight="1" x14ac:dyDescent="0.25">
      <c r="A95" s="368" t="s">
        <v>1157</v>
      </c>
      <c r="B95" s="21"/>
      <c r="C95" s="343" t="s">
        <v>1158</v>
      </c>
      <c r="D95" s="515">
        <v>0</v>
      </c>
      <c r="E95" s="507">
        <v>0</v>
      </c>
      <c r="F95" s="507">
        <v>0</v>
      </c>
      <c r="G95" s="507">
        <v>0</v>
      </c>
      <c r="H95" s="507">
        <v>0</v>
      </c>
      <c r="I95" s="516">
        <v>0</v>
      </c>
      <c r="J95" s="502">
        <v>21364.06</v>
      </c>
      <c r="K95" s="486">
        <v>21364.06</v>
      </c>
      <c r="L95" s="486">
        <v>0</v>
      </c>
      <c r="M95" s="486">
        <v>21364.06</v>
      </c>
      <c r="N95" s="486">
        <v>0</v>
      </c>
      <c r="O95" s="492">
        <v>0</v>
      </c>
      <c r="P95" s="293"/>
      <c r="Q95" s="293"/>
      <c r="R95" s="293"/>
    </row>
    <row r="96" spans="1:18" s="13" customFormat="1" ht="12.75" customHeight="1" x14ac:dyDescent="0.25">
      <c r="A96" s="368" t="s">
        <v>1159</v>
      </c>
      <c r="B96" s="21"/>
      <c r="C96" s="343" t="s">
        <v>1160</v>
      </c>
      <c r="D96" s="515">
        <v>8900</v>
      </c>
      <c r="E96" s="507">
        <v>8900</v>
      </c>
      <c r="F96" s="507">
        <v>0</v>
      </c>
      <c r="G96" s="507">
        <v>8900</v>
      </c>
      <c r="H96" s="507">
        <v>0</v>
      </c>
      <c r="I96" s="516">
        <v>0</v>
      </c>
      <c r="J96" s="502">
        <v>8928.27</v>
      </c>
      <c r="K96" s="486">
        <v>8928.27</v>
      </c>
      <c r="L96" s="486">
        <v>0</v>
      </c>
      <c r="M96" s="486">
        <v>8928.27</v>
      </c>
      <c r="N96" s="486">
        <v>0</v>
      </c>
      <c r="O96" s="492">
        <v>0</v>
      </c>
      <c r="P96" s="293"/>
      <c r="Q96" s="293"/>
      <c r="R96" s="293"/>
    </row>
    <row r="97" spans="1:18" s="13" customFormat="1" ht="12.75" customHeight="1" x14ac:dyDescent="0.25">
      <c r="A97" s="368" t="s">
        <v>1161</v>
      </c>
      <c r="B97" s="21"/>
      <c r="C97" s="343" t="s">
        <v>1162</v>
      </c>
      <c r="D97" s="515">
        <v>8900</v>
      </c>
      <c r="E97" s="507">
        <v>8900</v>
      </c>
      <c r="F97" s="507">
        <v>0</v>
      </c>
      <c r="G97" s="507">
        <v>8900</v>
      </c>
      <c r="H97" s="507">
        <v>0</v>
      </c>
      <c r="I97" s="516">
        <v>0</v>
      </c>
      <c r="J97" s="502">
        <v>8928.27</v>
      </c>
      <c r="K97" s="486">
        <v>8928.27</v>
      </c>
      <c r="L97" s="486">
        <v>0</v>
      </c>
      <c r="M97" s="486">
        <v>8928.27</v>
      </c>
      <c r="N97" s="486">
        <v>0</v>
      </c>
      <c r="O97" s="492">
        <v>0</v>
      </c>
      <c r="P97" s="293"/>
      <c r="Q97" s="293"/>
      <c r="R97" s="293"/>
    </row>
    <row r="98" spans="1:18" s="13" customFormat="1" ht="12.75" customHeight="1" x14ac:dyDescent="0.25">
      <c r="A98" s="368" t="s">
        <v>1163</v>
      </c>
      <c r="B98" s="21"/>
      <c r="C98" s="343" t="s">
        <v>1164</v>
      </c>
      <c r="D98" s="515">
        <v>8900</v>
      </c>
      <c r="E98" s="507">
        <v>8900</v>
      </c>
      <c r="F98" s="507">
        <v>0</v>
      </c>
      <c r="G98" s="507">
        <v>8900</v>
      </c>
      <c r="H98" s="507">
        <v>0</v>
      </c>
      <c r="I98" s="516">
        <v>0</v>
      </c>
      <c r="J98" s="502">
        <v>8928.27</v>
      </c>
      <c r="K98" s="486">
        <v>8928.27</v>
      </c>
      <c r="L98" s="486">
        <v>0</v>
      </c>
      <c r="M98" s="486">
        <v>8928.27</v>
      </c>
      <c r="N98" s="486">
        <v>0</v>
      </c>
      <c r="O98" s="492">
        <v>0</v>
      </c>
      <c r="P98" s="293"/>
      <c r="Q98" s="293"/>
      <c r="R98" s="293"/>
    </row>
    <row r="99" spans="1:18" s="13" customFormat="1" ht="12.75" customHeight="1" x14ac:dyDescent="0.25">
      <c r="A99" s="368" t="s">
        <v>178</v>
      </c>
      <c r="B99" s="21"/>
      <c r="C99" s="343" t="s">
        <v>179</v>
      </c>
      <c r="D99" s="515">
        <v>2484696</v>
      </c>
      <c r="E99" s="507">
        <v>2484696</v>
      </c>
      <c r="F99" s="507">
        <v>0</v>
      </c>
      <c r="G99" s="507">
        <v>900000</v>
      </c>
      <c r="H99" s="507">
        <v>755000</v>
      </c>
      <c r="I99" s="516">
        <v>829696</v>
      </c>
      <c r="J99" s="502">
        <v>2877391.68</v>
      </c>
      <c r="K99" s="486">
        <v>2877391.68</v>
      </c>
      <c r="L99" s="486">
        <v>0</v>
      </c>
      <c r="M99" s="486">
        <v>1142005.23</v>
      </c>
      <c r="N99" s="486">
        <v>813091.96</v>
      </c>
      <c r="O99" s="492">
        <v>922294.49</v>
      </c>
      <c r="P99" s="293"/>
      <c r="Q99" s="293"/>
      <c r="R99" s="293"/>
    </row>
    <row r="100" spans="1:18" s="13" customFormat="1" ht="12.75" customHeight="1" x14ac:dyDescent="0.25">
      <c r="A100" s="368" t="s">
        <v>180</v>
      </c>
      <c r="B100" s="21"/>
      <c r="C100" s="343" t="s">
        <v>181</v>
      </c>
      <c r="D100" s="515">
        <v>1207060</v>
      </c>
      <c r="E100" s="507">
        <v>1207060</v>
      </c>
      <c r="F100" s="507">
        <v>0</v>
      </c>
      <c r="G100" s="507">
        <v>900000</v>
      </c>
      <c r="H100" s="507">
        <v>250000</v>
      </c>
      <c r="I100" s="516">
        <v>57060</v>
      </c>
      <c r="J100" s="502">
        <v>1471402.57</v>
      </c>
      <c r="K100" s="486">
        <v>1471402.57</v>
      </c>
      <c r="L100" s="486">
        <v>0</v>
      </c>
      <c r="M100" s="486">
        <v>1142005.23</v>
      </c>
      <c r="N100" s="486">
        <v>272316.96000000002</v>
      </c>
      <c r="O100" s="492">
        <v>57080.38</v>
      </c>
      <c r="P100" s="293"/>
      <c r="Q100" s="293"/>
      <c r="R100" s="293"/>
    </row>
    <row r="101" spans="1:18" s="13" customFormat="1" ht="12.75" customHeight="1" x14ac:dyDescent="0.25">
      <c r="A101" s="368" t="s">
        <v>182</v>
      </c>
      <c r="B101" s="21"/>
      <c r="C101" s="343" t="s">
        <v>183</v>
      </c>
      <c r="D101" s="515">
        <v>900000</v>
      </c>
      <c r="E101" s="507">
        <v>900000</v>
      </c>
      <c r="F101" s="507">
        <v>0</v>
      </c>
      <c r="G101" s="507">
        <v>900000</v>
      </c>
      <c r="H101" s="507">
        <v>0</v>
      </c>
      <c r="I101" s="516">
        <v>0</v>
      </c>
      <c r="J101" s="502">
        <v>1142005.23</v>
      </c>
      <c r="K101" s="486">
        <v>1142005.23</v>
      </c>
      <c r="L101" s="486">
        <v>0</v>
      </c>
      <c r="M101" s="486">
        <v>1142005.23</v>
      </c>
      <c r="N101" s="486">
        <v>0</v>
      </c>
      <c r="O101" s="492">
        <v>0</v>
      </c>
      <c r="P101" s="293"/>
      <c r="Q101" s="293"/>
      <c r="R101" s="293"/>
    </row>
    <row r="102" spans="1:18" s="13" customFormat="1" ht="12.75" customHeight="1" x14ac:dyDescent="0.25">
      <c r="A102" s="368" t="s">
        <v>1165</v>
      </c>
      <c r="B102" s="21"/>
      <c r="C102" s="343" t="s">
        <v>1166</v>
      </c>
      <c r="D102" s="515">
        <v>57060</v>
      </c>
      <c r="E102" s="507">
        <v>57060</v>
      </c>
      <c r="F102" s="507">
        <v>0</v>
      </c>
      <c r="G102" s="507">
        <v>0</v>
      </c>
      <c r="H102" s="507">
        <v>0</v>
      </c>
      <c r="I102" s="516">
        <v>57060</v>
      </c>
      <c r="J102" s="502">
        <v>57080.38</v>
      </c>
      <c r="K102" s="486">
        <v>57080.38</v>
      </c>
      <c r="L102" s="486">
        <v>0</v>
      </c>
      <c r="M102" s="486">
        <v>0</v>
      </c>
      <c r="N102" s="486">
        <v>0</v>
      </c>
      <c r="O102" s="492">
        <v>57080.38</v>
      </c>
      <c r="P102" s="293"/>
      <c r="Q102" s="293"/>
      <c r="R102" s="293"/>
    </row>
    <row r="103" spans="1:18" s="13" customFormat="1" ht="12.75" customHeight="1" x14ac:dyDescent="0.25">
      <c r="A103" s="368" t="s">
        <v>184</v>
      </c>
      <c r="B103" s="21"/>
      <c r="C103" s="343" t="s">
        <v>185</v>
      </c>
      <c r="D103" s="515">
        <v>250000</v>
      </c>
      <c r="E103" s="507">
        <v>250000</v>
      </c>
      <c r="F103" s="507">
        <v>0</v>
      </c>
      <c r="G103" s="507">
        <v>0</v>
      </c>
      <c r="H103" s="507">
        <v>250000</v>
      </c>
      <c r="I103" s="516">
        <v>0</v>
      </c>
      <c r="J103" s="502">
        <v>272316.96000000002</v>
      </c>
      <c r="K103" s="486">
        <v>272316.96000000002</v>
      </c>
      <c r="L103" s="486">
        <v>0</v>
      </c>
      <c r="M103" s="486">
        <v>0</v>
      </c>
      <c r="N103" s="486">
        <v>272316.96000000002</v>
      </c>
      <c r="O103" s="492">
        <v>0</v>
      </c>
      <c r="P103" s="293"/>
      <c r="Q103" s="293"/>
      <c r="R103" s="293"/>
    </row>
    <row r="104" spans="1:18" s="13" customFormat="1" ht="12.75" customHeight="1" x14ac:dyDescent="0.25">
      <c r="A104" s="368" t="s">
        <v>186</v>
      </c>
      <c r="B104" s="21"/>
      <c r="C104" s="343" t="s">
        <v>187</v>
      </c>
      <c r="D104" s="515">
        <v>1277636</v>
      </c>
      <c r="E104" s="507">
        <v>1277636</v>
      </c>
      <c r="F104" s="507">
        <v>0</v>
      </c>
      <c r="G104" s="507">
        <v>0</v>
      </c>
      <c r="H104" s="507">
        <v>505000</v>
      </c>
      <c r="I104" s="516">
        <v>772636</v>
      </c>
      <c r="J104" s="502">
        <v>1405989.11</v>
      </c>
      <c r="K104" s="486">
        <v>1405989.11</v>
      </c>
      <c r="L104" s="486">
        <v>0</v>
      </c>
      <c r="M104" s="486">
        <v>0</v>
      </c>
      <c r="N104" s="486">
        <v>540775</v>
      </c>
      <c r="O104" s="492">
        <v>865214.11</v>
      </c>
      <c r="P104" s="293"/>
      <c r="Q104" s="293"/>
      <c r="R104" s="293"/>
    </row>
    <row r="105" spans="1:18" s="13" customFormat="1" ht="12.75" customHeight="1" x14ac:dyDescent="0.25">
      <c r="A105" s="368" t="s">
        <v>188</v>
      </c>
      <c r="B105" s="21"/>
      <c r="C105" s="343" t="s">
        <v>189</v>
      </c>
      <c r="D105" s="515">
        <v>772636</v>
      </c>
      <c r="E105" s="507">
        <v>772636</v>
      </c>
      <c r="F105" s="507">
        <v>0</v>
      </c>
      <c r="G105" s="507">
        <v>0</v>
      </c>
      <c r="H105" s="507">
        <v>0</v>
      </c>
      <c r="I105" s="516">
        <v>772636</v>
      </c>
      <c r="J105" s="502">
        <v>865214.11</v>
      </c>
      <c r="K105" s="486">
        <v>865214.11</v>
      </c>
      <c r="L105" s="486">
        <v>0</v>
      </c>
      <c r="M105" s="486">
        <v>0</v>
      </c>
      <c r="N105" s="486">
        <v>0</v>
      </c>
      <c r="O105" s="492">
        <v>865214.11</v>
      </c>
      <c r="P105" s="293"/>
      <c r="Q105" s="293"/>
      <c r="R105" s="293"/>
    </row>
    <row r="106" spans="1:18" s="13" customFormat="1" ht="12.75" customHeight="1" x14ac:dyDescent="0.25">
      <c r="A106" s="368" t="s">
        <v>190</v>
      </c>
      <c r="B106" s="21"/>
      <c r="C106" s="343" t="s">
        <v>191</v>
      </c>
      <c r="D106" s="515">
        <v>505000</v>
      </c>
      <c r="E106" s="507">
        <v>505000</v>
      </c>
      <c r="F106" s="507">
        <v>0</v>
      </c>
      <c r="G106" s="507">
        <v>0</v>
      </c>
      <c r="H106" s="507">
        <v>505000</v>
      </c>
      <c r="I106" s="516">
        <v>0</v>
      </c>
      <c r="J106" s="502">
        <v>540775</v>
      </c>
      <c r="K106" s="486">
        <v>540775</v>
      </c>
      <c r="L106" s="486">
        <v>0</v>
      </c>
      <c r="M106" s="486">
        <v>0</v>
      </c>
      <c r="N106" s="486">
        <v>540775</v>
      </c>
      <c r="O106" s="492">
        <v>0</v>
      </c>
      <c r="P106" s="293"/>
      <c r="Q106" s="293"/>
      <c r="R106" s="293"/>
    </row>
    <row r="107" spans="1:18" s="13" customFormat="1" ht="12.75" customHeight="1" x14ac:dyDescent="0.25">
      <c r="A107" s="368" t="s">
        <v>192</v>
      </c>
      <c r="B107" s="21"/>
      <c r="C107" s="343" t="s">
        <v>193</v>
      </c>
      <c r="D107" s="515">
        <v>570000</v>
      </c>
      <c r="E107" s="507">
        <v>570000</v>
      </c>
      <c r="F107" s="507">
        <v>0</v>
      </c>
      <c r="G107" s="507">
        <v>570000</v>
      </c>
      <c r="H107" s="507">
        <v>0</v>
      </c>
      <c r="I107" s="516">
        <v>0</v>
      </c>
      <c r="J107" s="502">
        <v>571663.17000000004</v>
      </c>
      <c r="K107" s="486">
        <v>571663.17000000004</v>
      </c>
      <c r="L107" s="486">
        <v>0</v>
      </c>
      <c r="M107" s="486">
        <v>571663.17000000004</v>
      </c>
      <c r="N107" s="486">
        <v>0</v>
      </c>
      <c r="O107" s="492">
        <v>0</v>
      </c>
      <c r="P107" s="293"/>
      <c r="Q107" s="293"/>
      <c r="R107" s="293"/>
    </row>
    <row r="108" spans="1:18" s="13" customFormat="1" ht="12.75" customHeight="1" x14ac:dyDescent="0.25">
      <c r="A108" s="368" t="s">
        <v>194</v>
      </c>
      <c r="B108" s="21"/>
      <c r="C108" s="343" t="s">
        <v>195</v>
      </c>
      <c r="D108" s="515">
        <v>570000</v>
      </c>
      <c r="E108" s="507">
        <v>570000</v>
      </c>
      <c r="F108" s="507">
        <v>0</v>
      </c>
      <c r="G108" s="507">
        <v>570000</v>
      </c>
      <c r="H108" s="507">
        <v>0</v>
      </c>
      <c r="I108" s="516">
        <v>0</v>
      </c>
      <c r="J108" s="502">
        <v>571663.17000000004</v>
      </c>
      <c r="K108" s="486">
        <v>571663.17000000004</v>
      </c>
      <c r="L108" s="486">
        <v>0</v>
      </c>
      <c r="M108" s="486">
        <v>571663.17000000004</v>
      </c>
      <c r="N108" s="486">
        <v>0</v>
      </c>
      <c r="O108" s="492">
        <v>0</v>
      </c>
      <c r="P108" s="293"/>
      <c r="Q108" s="293"/>
      <c r="R108" s="293"/>
    </row>
    <row r="109" spans="1:18" s="13" customFormat="1" ht="12.75" customHeight="1" x14ac:dyDescent="0.25">
      <c r="A109" s="368" t="s">
        <v>196</v>
      </c>
      <c r="B109" s="21"/>
      <c r="C109" s="343" t="s">
        <v>197</v>
      </c>
      <c r="D109" s="515">
        <v>485000</v>
      </c>
      <c r="E109" s="507">
        <v>485000</v>
      </c>
      <c r="F109" s="507">
        <v>0</v>
      </c>
      <c r="G109" s="507">
        <v>485000</v>
      </c>
      <c r="H109" s="507">
        <v>0</v>
      </c>
      <c r="I109" s="516">
        <v>0</v>
      </c>
      <c r="J109" s="502">
        <v>485792.17</v>
      </c>
      <c r="K109" s="486">
        <v>485792.17</v>
      </c>
      <c r="L109" s="486">
        <v>0</v>
      </c>
      <c r="M109" s="486">
        <v>485792.17</v>
      </c>
      <c r="N109" s="486">
        <v>0</v>
      </c>
      <c r="O109" s="492">
        <v>0</v>
      </c>
      <c r="P109" s="293"/>
      <c r="Q109" s="293"/>
      <c r="R109" s="293"/>
    </row>
    <row r="110" spans="1:18" s="13" customFormat="1" ht="12.75" customHeight="1" x14ac:dyDescent="0.25">
      <c r="A110" s="368" t="s">
        <v>198</v>
      </c>
      <c r="B110" s="21"/>
      <c r="C110" s="343" t="s">
        <v>199</v>
      </c>
      <c r="D110" s="515">
        <v>31000</v>
      </c>
      <c r="E110" s="507">
        <v>31000</v>
      </c>
      <c r="F110" s="507">
        <v>0</v>
      </c>
      <c r="G110" s="507">
        <v>31000</v>
      </c>
      <c r="H110" s="507">
        <v>0</v>
      </c>
      <c r="I110" s="516">
        <v>0</v>
      </c>
      <c r="J110" s="502">
        <v>31892.01</v>
      </c>
      <c r="K110" s="486">
        <v>31892.01</v>
      </c>
      <c r="L110" s="486">
        <v>0</v>
      </c>
      <c r="M110" s="486">
        <v>31892.01</v>
      </c>
      <c r="N110" s="486">
        <v>0</v>
      </c>
      <c r="O110" s="492">
        <v>0</v>
      </c>
      <c r="P110" s="293"/>
      <c r="Q110" s="293"/>
      <c r="R110" s="293"/>
    </row>
    <row r="111" spans="1:18" s="13" customFormat="1" ht="12.75" customHeight="1" x14ac:dyDescent="0.25">
      <c r="A111" s="368" t="s">
        <v>200</v>
      </c>
      <c r="B111" s="21"/>
      <c r="C111" s="343" t="s">
        <v>201</v>
      </c>
      <c r="D111" s="515">
        <v>54000</v>
      </c>
      <c r="E111" s="507">
        <v>54000</v>
      </c>
      <c r="F111" s="507">
        <v>0</v>
      </c>
      <c r="G111" s="507">
        <v>54000</v>
      </c>
      <c r="H111" s="507">
        <v>0</v>
      </c>
      <c r="I111" s="516">
        <v>0</v>
      </c>
      <c r="J111" s="502">
        <v>53978.99</v>
      </c>
      <c r="K111" s="486">
        <v>53978.99</v>
      </c>
      <c r="L111" s="486">
        <v>0</v>
      </c>
      <c r="M111" s="486">
        <v>53978.99</v>
      </c>
      <c r="N111" s="486">
        <v>0</v>
      </c>
      <c r="O111" s="492">
        <v>0</v>
      </c>
      <c r="P111" s="293"/>
      <c r="Q111" s="293"/>
      <c r="R111" s="293"/>
    </row>
    <row r="112" spans="1:18" s="13" customFormat="1" ht="12.75" customHeight="1" x14ac:dyDescent="0.25">
      <c r="A112" s="368" t="s">
        <v>202</v>
      </c>
      <c r="B112" s="21"/>
      <c r="C112" s="343" t="s">
        <v>203</v>
      </c>
      <c r="D112" s="515">
        <v>54000</v>
      </c>
      <c r="E112" s="507">
        <v>54000</v>
      </c>
      <c r="F112" s="507">
        <v>0</v>
      </c>
      <c r="G112" s="507">
        <v>54000</v>
      </c>
      <c r="H112" s="507">
        <v>0</v>
      </c>
      <c r="I112" s="516">
        <v>0</v>
      </c>
      <c r="J112" s="502">
        <v>54044.99</v>
      </c>
      <c r="K112" s="486">
        <v>54044.99</v>
      </c>
      <c r="L112" s="486">
        <v>0</v>
      </c>
      <c r="M112" s="486">
        <v>54044.99</v>
      </c>
      <c r="N112" s="486">
        <v>0</v>
      </c>
      <c r="O112" s="492">
        <v>0</v>
      </c>
      <c r="P112" s="293"/>
      <c r="Q112" s="293"/>
      <c r="R112" s="293"/>
    </row>
    <row r="113" spans="1:18" s="13" customFormat="1" ht="12.75" customHeight="1" x14ac:dyDescent="0.25">
      <c r="A113" s="368" t="s">
        <v>1167</v>
      </c>
      <c r="B113" s="21"/>
      <c r="C113" s="343" t="s">
        <v>1168</v>
      </c>
      <c r="D113" s="515">
        <v>0</v>
      </c>
      <c r="E113" s="507">
        <v>0</v>
      </c>
      <c r="F113" s="507">
        <v>0</v>
      </c>
      <c r="G113" s="507">
        <v>0</v>
      </c>
      <c r="H113" s="507">
        <v>0</v>
      </c>
      <c r="I113" s="516">
        <v>0</v>
      </c>
      <c r="J113" s="502">
        <v>-66</v>
      </c>
      <c r="K113" s="486">
        <v>-66</v>
      </c>
      <c r="L113" s="486">
        <v>0</v>
      </c>
      <c r="M113" s="486">
        <v>-66</v>
      </c>
      <c r="N113" s="486">
        <v>0</v>
      </c>
      <c r="O113" s="492">
        <v>0</v>
      </c>
      <c r="P113" s="293"/>
      <c r="Q113" s="293"/>
      <c r="R113" s="293"/>
    </row>
    <row r="114" spans="1:18" s="13" customFormat="1" ht="12.75" customHeight="1" x14ac:dyDescent="0.25">
      <c r="A114" s="368" t="s">
        <v>204</v>
      </c>
      <c r="B114" s="21"/>
      <c r="C114" s="343" t="s">
        <v>205</v>
      </c>
      <c r="D114" s="515">
        <v>5137636</v>
      </c>
      <c r="E114" s="507">
        <v>5137636</v>
      </c>
      <c r="F114" s="507">
        <v>0</v>
      </c>
      <c r="G114" s="507">
        <v>2637700</v>
      </c>
      <c r="H114" s="507">
        <v>1196000</v>
      </c>
      <c r="I114" s="516">
        <v>1303936</v>
      </c>
      <c r="J114" s="502">
        <v>7691441.8799999999</v>
      </c>
      <c r="K114" s="486">
        <v>7691441.8799999999</v>
      </c>
      <c r="L114" s="486">
        <v>0</v>
      </c>
      <c r="M114" s="486">
        <v>5143002.05</v>
      </c>
      <c r="N114" s="486">
        <v>1230280.26</v>
      </c>
      <c r="O114" s="492">
        <v>1318159.57</v>
      </c>
      <c r="P114" s="293"/>
      <c r="Q114" s="293"/>
      <c r="R114" s="293"/>
    </row>
    <row r="115" spans="1:18" s="13" customFormat="1" ht="12.75" customHeight="1" x14ac:dyDescent="0.25">
      <c r="A115" s="368" t="s">
        <v>206</v>
      </c>
      <c r="B115" s="21"/>
      <c r="C115" s="343" t="s">
        <v>207</v>
      </c>
      <c r="D115" s="515">
        <v>764946</v>
      </c>
      <c r="E115" s="507">
        <v>764946</v>
      </c>
      <c r="F115" s="507">
        <v>0</v>
      </c>
      <c r="G115" s="507">
        <v>200000</v>
      </c>
      <c r="H115" s="507">
        <v>500000</v>
      </c>
      <c r="I115" s="516">
        <v>64946</v>
      </c>
      <c r="J115" s="502">
        <v>803121.51</v>
      </c>
      <c r="K115" s="486">
        <v>803121.51</v>
      </c>
      <c r="L115" s="486">
        <v>0</v>
      </c>
      <c r="M115" s="486">
        <v>203100</v>
      </c>
      <c r="N115" s="486">
        <v>534240</v>
      </c>
      <c r="O115" s="492">
        <v>65781.509999999995</v>
      </c>
      <c r="P115" s="293"/>
      <c r="Q115" s="293"/>
      <c r="R115" s="293"/>
    </row>
    <row r="116" spans="1:18" s="13" customFormat="1" ht="12.75" customHeight="1" x14ac:dyDescent="0.25">
      <c r="A116" s="368" t="s">
        <v>208</v>
      </c>
      <c r="B116" s="21"/>
      <c r="C116" s="343" t="s">
        <v>209</v>
      </c>
      <c r="D116" s="515">
        <v>764946</v>
      </c>
      <c r="E116" s="507">
        <v>764946</v>
      </c>
      <c r="F116" s="507">
        <v>0</v>
      </c>
      <c r="G116" s="507">
        <v>200000</v>
      </c>
      <c r="H116" s="507">
        <v>500000</v>
      </c>
      <c r="I116" s="516">
        <v>64946</v>
      </c>
      <c r="J116" s="502">
        <v>803121.51</v>
      </c>
      <c r="K116" s="486">
        <v>803121.51</v>
      </c>
      <c r="L116" s="486">
        <v>0</v>
      </c>
      <c r="M116" s="486">
        <v>203100</v>
      </c>
      <c r="N116" s="486">
        <v>534240</v>
      </c>
      <c r="O116" s="492">
        <v>65781.509999999995</v>
      </c>
      <c r="P116" s="293"/>
      <c r="Q116" s="293"/>
      <c r="R116" s="293"/>
    </row>
    <row r="117" spans="1:18" s="13" customFormat="1" ht="12.75" customHeight="1" x14ac:dyDescent="0.25">
      <c r="A117" s="368" t="s">
        <v>210</v>
      </c>
      <c r="B117" s="21"/>
      <c r="C117" s="343" t="s">
        <v>211</v>
      </c>
      <c r="D117" s="515">
        <v>200000</v>
      </c>
      <c r="E117" s="507">
        <v>200000</v>
      </c>
      <c r="F117" s="507">
        <v>0</v>
      </c>
      <c r="G117" s="507">
        <v>200000</v>
      </c>
      <c r="H117" s="507">
        <v>0</v>
      </c>
      <c r="I117" s="516">
        <v>0</v>
      </c>
      <c r="J117" s="502">
        <v>203100</v>
      </c>
      <c r="K117" s="486">
        <v>203100</v>
      </c>
      <c r="L117" s="486">
        <v>0</v>
      </c>
      <c r="M117" s="486">
        <v>203100</v>
      </c>
      <c r="N117" s="486">
        <v>0</v>
      </c>
      <c r="O117" s="492">
        <v>0</v>
      </c>
      <c r="P117" s="293"/>
      <c r="Q117" s="293"/>
      <c r="R117" s="293"/>
    </row>
    <row r="118" spans="1:18" s="13" customFormat="1" ht="12.75" customHeight="1" x14ac:dyDescent="0.25">
      <c r="A118" s="368" t="s">
        <v>212</v>
      </c>
      <c r="B118" s="21"/>
      <c r="C118" s="343" t="s">
        <v>213</v>
      </c>
      <c r="D118" s="515">
        <v>64946</v>
      </c>
      <c r="E118" s="507">
        <v>64946</v>
      </c>
      <c r="F118" s="507">
        <v>0</v>
      </c>
      <c r="G118" s="507">
        <v>0</v>
      </c>
      <c r="H118" s="507">
        <v>0</v>
      </c>
      <c r="I118" s="516">
        <v>64946</v>
      </c>
      <c r="J118" s="502">
        <v>65781.509999999995</v>
      </c>
      <c r="K118" s="486">
        <v>65781.509999999995</v>
      </c>
      <c r="L118" s="486">
        <v>0</v>
      </c>
      <c r="M118" s="486">
        <v>0</v>
      </c>
      <c r="N118" s="486">
        <v>0</v>
      </c>
      <c r="O118" s="492">
        <v>65781.509999999995</v>
      </c>
      <c r="P118" s="293"/>
      <c r="Q118" s="293"/>
      <c r="R118" s="293"/>
    </row>
    <row r="119" spans="1:18" s="13" customFormat="1" ht="12.75" customHeight="1" x14ac:dyDescent="0.25">
      <c r="A119" s="368" t="s">
        <v>214</v>
      </c>
      <c r="B119" s="21"/>
      <c r="C119" s="343" t="s">
        <v>215</v>
      </c>
      <c r="D119" s="515">
        <v>500000</v>
      </c>
      <c r="E119" s="507">
        <v>500000</v>
      </c>
      <c r="F119" s="507">
        <v>0</v>
      </c>
      <c r="G119" s="507">
        <v>0</v>
      </c>
      <c r="H119" s="507">
        <v>500000</v>
      </c>
      <c r="I119" s="516">
        <v>0</v>
      </c>
      <c r="J119" s="502">
        <v>534240</v>
      </c>
      <c r="K119" s="486">
        <v>534240</v>
      </c>
      <c r="L119" s="486">
        <v>0</v>
      </c>
      <c r="M119" s="486">
        <v>0</v>
      </c>
      <c r="N119" s="486">
        <v>534240</v>
      </c>
      <c r="O119" s="492">
        <v>0</v>
      </c>
      <c r="P119" s="293"/>
      <c r="Q119" s="293"/>
      <c r="R119" s="293"/>
    </row>
    <row r="120" spans="1:18" s="13" customFormat="1" ht="12.75" customHeight="1" x14ac:dyDescent="0.25">
      <c r="A120" s="368" t="s">
        <v>456</v>
      </c>
      <c r="B120" s="21"/>
      <c r="C120" s="343" t="s">
        <v>457</v>
      </c>
      <c r="D120" s="515">
        <v>4372690</v>
      </c>
      <c r="E120" s="507">
        <v>4372690</v>
      </c>
      <c r="F120" s="507">
        <v>0</v>
      </c>
      <c r="G120" s="507">
        <v>2437700</v>
      </c>
      <c r="H120" s="507">
        <v>696000</v>
      </c>
      <c r="I120" s="516">
        <v>1238990</v>
      </c>
      <c r="J120" s="502">
        <v>6888320.3700000001</v>
      </c>
      <c r="K120" s="486">
        <v>6888320.3700000001</v>
      </c>
      <c r="L120" s="486">
        <v>0</v>
      </c>
      <c r="M120" s="486">
        <v>4939902.05</v>
      </c>
      <c r="N120" s="486">
        <v>696040.26</v>
      </c>
      <c r="O120" s="492">
        <v>1252378.06</v>
      </c>
      <c r="P120" s="293"/>
      <c r="Q120" s="293"/>
      <c r="R120" s="293"/>
    </row>
    <row r="121" spans="1:18" s="13" customFormat="1" ht="12.75" customHeight="1" x14ac:dyDescent="0.25">
      <c r="A121" s="368" t="s">
        <v>458</v>
      </c>
      <c r="B121" s="21"/>
      <c r="C121" s="343" t="s">
        <v>459</v>
      </c>
      <c r="D121" s="515">
        <v>4372690</v>
      </c>
      <c r="E121" s="507">
        <v>4372690</v>
      </c>
      <c r="F121" s="507">
        <v>0</v>
      </c>
      <c r="G121" s="507">
        <v>2437700</v>
      </c>
      <c r="H121" s="507">
        <v>696000</v>
      </c>
      <c r="I121" s="516">
        <v>1238990</v>
      </c>
      <c r="J121" s="502">
        <v>6888320.3700000001</v>
      </c>
      <c r="K121" s="486">
        <v>6888320.3700000001</v>
      </c>
      <c r="L121" s="486">
        <v>0</v>
      </c>
      <c r="M121" s="486">
        <v>4939902.05</v>
      </c>
      <c r="N121" s="486">
        <v>696040.26</v>
      </c>
      <c r="O121" s="492">
        <v>1252378.06</v>
      </c>
      <c r="P121" s="293"/>
      <c r="Q121" s="293"/>
      <c r="R121" s="293"/>
    </row>
    <row r="122" spans="1:18" s="13" customFormat="1" ht="12.75" customHeight="1" x14ac:dyDescent="0.25">
      <c r="A122" s="368" t="s">
        <v>460</v>
      </c>
      <c r="B122" s="21"/>
      <c r="C122" s="343" t="s">
        <v>461</v>
      </c>
      <c r="D122" s="515">
        <v>2437700</v>
      </c>
      <c r="E122" s="507">
        <v>2437700</v>
      </c>
      <c r="F122" s="507">
        <v>0</v>
      </c>
      <c r="G122" s="507">
        <v>2437700</v>
      </c>
      <c r="H122" s="507">
        <v>0</v>
      </c>
      <c r="I122" s="516">
        <v>0</v>
      </c>
      <c r="J122" s="502">
        <v>4939902.05</v>
      </c>
      <c r="K122" s="486">
        <v>4939902.05</v>
      </c>
      <c r="L122" s="486">
        <v>0</v>
      </c>
      <c r="M122" s="486">
        <v>4939902.05</v>
      </c>
      <c r="N122" s="486">
        <v>0</v>
      </c>
      <c r="O122" s="492">
        <v>0</v>
      </c>
      <c r="P122" s="293"/>
      <c r="Q122" s="293"/>
      <c r="R122" s="293"/>
    </row>
    <row r="123" spans="1:18" s="13" customFormat="1" ht="12.75" customHeight="1" x14ac:dyDescent="0.25">
      <c r="A123" s="368" t="s">
        <v>462</v>
      </c>
      <c r="B123" s="21"/>
      <c r="C123" s="343" t="s">
        <v>463</v>
      </c>
      <c r="D123" s="515">
        <v>1238990</v>
      </c>
      <c r="E123" s="507">
        <v>1238990</v>
      </c>
      <c r="F123" s="507">
        <v>0</v>
      </c>
      <c r="G123" s="507">
        <v>0</v>
      </c>
      <c r="H123" s="507">
        <v>0</v>
      </c>
      <c r="I123" s="516">
        <v>1238990</v>
      </c>
      <c r="J123" s="502">
        <v>1252378.06</v>
      </c>
      <c r="K123" s="486">
        <v>1252378.06</v>
      </c>
      <c r="L123" s="486">
        <v>0</v>
      </c>
      <c r="M123" s="486">
        <v>0</v>
      </c>
      <c r="N123" s="486">
        <v>0</v>
      </c>
      <c r="O123" s="492">
        <v>1252378.06</v>
      </c>
      <c r="P123" s="293"/>
      <c r="Q123" s="293"/>
      <c r="R123" s="293"/>
    </row>
    <row r="124" spans="1:18" s="13" customFormat="1" ht="12.75" customHeight="1" x14ac:dyDescent="0.25">
      <c r="A124" s="368" t="s">
        <v>464</v>
      </c>
      <c r="B124" s="21"/>
      <c r="C124" s="343" t="s">
        <v>465</v>
      </c>
      <c r="D124" s="515">
        <v>696000</v>
      </c>
      <c r="E124" s="507">
        <v>696000</v>
      </c>
      <c r="F124" s="507">
        <v>0</v>
      </c>
      <c r="G124" s="507">
        <v>0</v>
      </c>
      <c r="H124" s="507">
        <v>696000</v>
      </c>
      <c r="I124" s="516">
        <v>0</v>
      </c>
      <c r="J124" s="502">
        <v>696040.26</v>
      </c>
      <c r="K124" s="486">
        <v>696040.26</v>
      </c>
      <c r="L124" s="486">
        <v>0</v>
      </c>
      <c r="M124" s="486">
        <v>0</v>
      </c>
      <c r="N124" s="486">
        <v>696040.26</v>
      </c>
      <c r="O124" s="492">
        <v>0</v>
      </c>
      <c r="P124" s="293"/>
      <c r="Q124" s="293"/>
      <c r="R124" s="293"/>
    </row>
    <row r="125" spans="1:18" s="13" customFormat="1" ht="12.75" customHeight="1" x14ac:dyDescent="0.25">
      <c r="A125" s="368" t="s">
        <v>216</v>
      </c>
      <c r="B125" s="21"/>
      <c r="C125" s="343" t="s">
        <v>217</v>
      </c>
      <c r="D125" s="515">
        <v>51689108</v>
      </c>
      <c r="E125" s="507">
        <v>51689108</v>
      </c>
      <c r="F125" s="507">
        <v>0</v>
      </c>
      <c r="G125" s="507">
        <v>45798300</v>
      </c>
      <c r="H125" s="507">
        <v>5886708</v>
      </c>
      <c r="I125" s="516">
        <v>4100</v>
      </c>
      <c r="J125" s="502">
        <v>67220446.280000001</v>
      </c>
      <c r="K125" s="486">
        <v>67220446.280000001</v>
      </c>
      <c r="L125" s="486">
        <v>0</v>
      </c>
      <c r="M125" s="486">
        <v>60208622.280000001</v>
      </c>
      <c r="N125" s="486">
        <v>7005009.5999999996</v>
      </c>
      <c r="O125" s="492">
        <v>6814.4</v>
      </c>
      <c r="P125" s="293"/>
      <c r="Q125" s="293"/>
      <c r="R125" s="293"/>
    </row>
    <row r="126" spans="1:18" s="13" customFormat="1" ht="12.75" customHeight="1" x14ac:dyDescent="0.25">
      <c r="A126" s="368" t="s">
        <v>218</v>
      </c>
      <c r="B126" s="21"/>
      <c r="C126" s="343" t="s">
        <v>219</v>
      </c>
      <c r="D126" s="515">
        <v>215000</v>
      </c>
      <c r="E126" s="507">
        <v>215000</v>
      </c>
      <c r="F126" s="507">
        <v>0</v>
      </c>
      <c r="G126" s="507">
        <v>113400</v>
      </c>
      <c r="H126" s="507">
        <v>97500</v>
      </c>
      <c r="I126" s="516">
        <v>4100</v>
      </c>
      <c r="J126" s="502">
        <v>217807</v>
      </c>
      <c r="K126" s="486">
        <v>217807</v>
      </c>
      <c r="L126" s="486">
        <v>0</v>
      </c>
      <c r="M126" s="486">
        <v>113449.33</v>
      </c>
      <c r="N126" s="486">
        <v>97543.27</v>
      </c>
      <c r="O126" s="492">
        <v>6814.4</v>
      </c>
      <c r="P126" s="293"/>
      <c r="Q126" s="293"/>
      <c r="R126" s="293"/>
    </row>
    <row r="127" spans="1:18" s="13" customFormat="1" ht="12.75" customHeight="1" x14ac:dyDescent="0.25">
      <c r="A127" s="368" t="s">
        <v>1169</v>
      </c>
      <c r="B127" s="21"/>
      <c r="C127" s="343" t="s">
        <v>1170</v>
      </c>
      <c r="D127" s="515">
        <v>95900</v>
      </c>
      <c r="E127" s="507">
        <v>95900</v>
      </c>
      <c r="F127" s="507">
        <v>0</v>
      </c>
      <c r="G127" s="507">
        <v>95900</v>
      </c>
      <c r="H127" s="507">
        <v>0</v>
      </c>
      <c r="I127" s="516">
        <v>0</v>
      </c>
      <c r="J127" s="502">
        <v>95909.33</v>
      </c>
      <c r="K127" s="486">
        <v>95909.33</v>
      </c>
      <c r="L127" s="486">
        <v>0</v>
      </c>
      <c r="M127" s="486">
        <v>95909.33</v>
      </c>
      <c r="N127" s="486">
        <v>0</v>
      </c>
      <c r="O127" s="492">
        <v>0</v>
      </c>
      <c r="P127" s="293"/>
      <c r="Q127" s="293"/>
      <c r="R127" s="293"/>
    </row>
    <row r="128" spans="1:18" s="13" customFormat="1" ht="12.75" customHeight="1" x14ac:dyDescent="0.25">
      <c r="A128" s="368" t="s">
        <v>1171</v>
      </c>
      <c r="B128" s="21"/>
      <c r="C128" s="343" t="s">
        <v>1172</v>
      </c>
      <c r="D128" s="515">
        <v>95900</v>
      </c>
      <c r="E128" s="507">
        <v>95900</v>
      </c>
      <c r="F128" s="507">
        <v>0</v>
      </c>
      <c r="G128" s="507">
        <v>95900</v>
      </c>
      <c r="H128" s="507">
        <v>0</v>
      </c>
      <c r="I128" s="516">
        <v>0</v>
      </c>
      <c r="J128" s="502">
        <v>95909.33</v>
      </c>
      <c r="K128" s="486">
        <v>95909.33</v>
      </c>
      <c r="L128" s="486">
        <v>0</v>
      </c>
      <c r="M128" s="486">
        <v>95909.33</v>
      </c>
      <c r="N128" s="486">
        <v>0</v>
      </c>
      <c r="O128" s="492">
        <v>0</v>
      </c>
      <c r="P128" s="293"/>
      <c r="Q128" s="293"/>
      <c r="R128" s="293"/>
    </row>
    <row r="129" spans="1:18" s="13" customFormat="1" ht="12.75" customHeight="1" x14ac:dyDescent="0.25">
      <c r="A129" s="368" t="s">
        <v>1173</v>
      </c>
      <c r="B129" s="21"/>
      <c r="C129" s="343" t="s">
        <v>1174</v>
      </c>
      <c r="D129" s="515">
        <v>17500</v>
      </c>
      <c r="E129" s="507">
        <v>17500</v>
      </c>
      <c r="F129" s="507">
        <v>0</v>
      </c>
      <c r="G129" s="507">
        <v>17500</v>
      </c>
      <c r="H129" s="507">
        <v>0</v>
      </c>
      <c r="I129" s="516">
        <v>0</v>
      </c>
      <c r="J129" s="502">
        <v>17540</v>
      </c>
      <c r="K129" s="486">
        <v>17540</v>
      </c>
      <c r="L129" s="486">
        <v>0</v>
      </c>
      <c r="M129" s="486">
        <v>17540</v>
      </c>
      <c r="N129" s="486">
        <v>0</v>
      </c>
      <c r="O129" s="492">
        <v>0</v>
      </c>
      <c r="P129" s="293"/>
      <c r="Q129" s="293"/>
      <c r="R129" s="293"/>
    </row>
    <row r="130" spans="1:18" s="13" customFormat="1" ht="12.75" customHeight="1" x14ac:dyDescent="0.25">
      <c r="A130" s="368" t="s">
        <v>1175</v>
      </c>
      <c r="B130" s="21"/>
      <c r="C130" s="343" t="s">
        <v>1176</v>
      </c>
      <c r="D130" s="515">
        <v>500</v>
      </c>
      <c r="E130" s="507">
        <v>500</v>
      </c>
      <c r="F130" s="507">
        <v>0</v>
      </c>
      <c r="G130" s="507">
        <v>500</v>
      </c>
      <c r="H130" s="507">
        <v>0</v>
      </c>
      <c r="I130" s="516">
        <v>0</v>
      </c>
      <c r="J130" s="502">
        <v>525</v>
      </c>
      <c r="K130" s="486">
        <v>525</v>
      </c>
      <c r="L130" s="486">
        <v>0</v>
      </c>
      <c r="M130" s="486">
        <v>525</v>
      </c>
      <c r="N130" s="486">
        <v>0</v>
      </c>
      <c r="O130" s="492">
        <v>0</v>
      </c>
      <c r="P130" s="293"/>
      <c r="Q130" s="293"/>
      <c r="R130" s="293"/>
    </row>
    <row r="131" spans="1:18" s="13" customFormat="1" ht="12.75" customHeight="1" x14ac:dyDescent="0.25">
      <c r="A131" s="368" t="s">
        <v>1177</v>
      </c>
      <c r="B131" s="21"/>
      <c r="C131" s="343" t="s">
        <v>1178</v>
      </c>
      <c r="D131" s="515">
        <v>17000</v>
      </c>
      <c r="E131" s="507">
        <v>17000</v>
      </c>
      <c r="F131" s="507">
        <v>0</v>
      </c>
      <c r="G131" s="507">
        <v>17000</v>
      </c>
      <c r="H131" s="507">
        <v>0</v>
      </c>
      <c r="I131" s="516">
        <v>0</v>
      </c>
      <c r="J131" s="502">
        <v>17015</v>
      </c>
      <c r="K131" s="486">
        <v>17015</v>
      </c>
      <c r="L131" s="486">
        <v>0</v>
      </c>
      <c r="M131" s="486">
        <v>17015</v>
      </c>
      <c r="N131" s="486">
        <v>0</v>
      </c>
      <c r="O131" s="492">
        <v>0</v>
      </c>
      <c r="P131" s="293"/>
      <c r="Q131" s="293"/>
      <c r="R131" s="293"/>
    </row>
    <row r="132" spans="1:18" s="13" customFormat="1" ht="12.75" customHeight="1" x14ac:dyDescent="0.25">
      <c r="A132" s="368" t="s">
        <v>1179</v>
      </c>
      <c r="B132" s="21"/>
      <c r="C132" s="343" t="s">
        <v>1180</v>
      </c>
      <c r="D132" s="515">
        <v>4100</v>
      </c>
      <c r="E132" s="507">
        <v>4100</v>
      </c>
      <c r="F132" s="507">
        <v>0</v>
      </c>
      <c r="G132" s="507">
        <v>0</v>
      </c>
      <c r="H132" s="507">
        <v>0</v>
      </c>
      <c r="I132" s="516">
        <v>4100</v>
      </c>
      <c r="J132" s="502">
        <v>6814.4</v>
      </c>
      <c r="K132" s="486">
        <v>6814.4</v>
      </c>
      <c r="L132" s="486">
        <v>0</v>
      </c>
      <c r="M132" s="486">
        <v>0</v>
      </c>
      <c r="N132" s="486">
        <v>0</v>
      </c>
      <c r="O132" s="492">
        <v>6814.4</v>
      </c>
      <c r="P132" s="293"/>
      <c r="Q132" s="293"/>
      <c r="R132" s="293"/>
    </row>
    <row r="133" spans="1:18" s="13" customFormat="1" ht="12.75" customHeight="1" x14ac:dyDescent="0.25">
      <c r="A133" s="368" t="s">
        <v>1181</v>
      </c>
      <c r="B133" s="21"/>
      <c r="C133" s="343" t="s">
        <v>1182</v>
      </c>
      <c r="D133" s="515">
        <v>4100</v>
      </c>
      <c r="E133" s="507">
        <v>4100</v>
      </c>
      <c r="F133" s="507">
        <v>0</v>
      </c>
      <c r="G133" s="507">
        <v>0</v>
      </c>
      <c r="H133" s="507">
        <v>0</v>
      </c>
      <c r="I133" s="516">
        <v>4100</v>
      </c>
      <c r="J133" s="502">
        <v>5974.4</v>
      </c>
      <c r="K133" s="486">
        <v>5974.4</v>
      </c>
      <c r="L133" s="486">
        <v>0</v>
      </c>
      <c r="M133" s="486">
        <v>0</v>
      </c>
      <c r="N133" s="486">
        <v>0</v>
      </c>
      <c r="O133" s="492">
        <v>5974.4</v>
      </c>
      <c r="P133" s="293"/>
      <c r="Q133" s="293"/>
      <c r="R133" s="293"/>
    </row>
    <row r="134" spans="1:18" s="13" customFormat="1" ht="12.75" customHeight="1" x14ac:dyDescent="0.25">
      <c r="A134" s="368" t="s">
        <v>1183</v>
      </c>
      <c r="B134" s="21"/>
      <c r="C134" s="343" t="s">
        <v>1184</v>
      </c>
      <c r="D134" s="515">
        <v>0</v>
      </c>
      <c r="E134" s="507">
        <v>0</v>
      </c>
      <c r="F134" s="507">
        <v>0</v>
      </c>
      <c r="G134" s="507">
        <v>0</v>
      </c>
      <c r="H134" s="507">
        <v>0</v>
      </c>
      <c r="I134" s="516">
        <v>0</v>
      </c>
      <c r="J134" s="502">
        <v>840</v>
      </c>
      <c r="K134" s="486">
        <v>840</v>
      </c>
      <c r="L134" s="486">
        <v>0</v>
      </c>
      <c r="M134" s="486">
        <v>0</v>
      </c>
      <c r="N134" s="486">
        <v>0</v>
      </c>
      <c r="O134" s="492">
        <v>840</v>
      </c>
      <c r="P134" s="293"/>
      <c r="Q134" s="293"/>
      <c r="R134" s="293"/>
    </row>
    <row r="135" spans="1:18" s="13" customFormat="1" ht="12.75" customHeight="1" x14ac:dyDescent="0.25">
      <c r="A135" s="368" t="s">
        <v>220</v>
      </c>
      <c r="B135" s="21"/>
      <c r="C135" s="343" t="s">
        <v>221</v>
      </c>
      <c r="D135" s="515">
        <v>83550</v>
      </c>
      <c r="E135" s="507">
        <v>83550</v>
      </c>
      <c r="F135" s="507">
        <v>0</v>
      </c>
      <c r="G135" s="507">
        <v>0</v>
      </c>
      <c r="H135" s="507">
        <v>83550</v>
      </c>
      <c r="I135" s="516">
        <v>0</v>
      </c>
      <c r="J135" s="502">
        <v>83578.27</v>
      </c>
      <c r="K135" s="486">
        <v>83578.27</v>
      </c>
      <c r="L135" s="486">
        <v>0</v>
      </c>
      <c r="M135" s="486">
        <v>0</v>
      </c>
      <c r="N135" s="486">
        <v>83578.27</v>
      </c>
      <c r="O135" s="492">
        <v>0</v>
      </c>
      <c r="P135" s="293"/>
      <c r="Q135" s="293"/>
      <c r="R135" s="293"/>
    </row>
    <row r="136" spans="1:18" s="13" customFormat="1" ht="12.75" customHeight="1" x14ac:dyDescent="0.25">
      <c r="A136" s="368" t="s">
        <v>222</v>
      </c>
      <c r="B136" s="21"/>
      <c r="C136" s="343" t="s">
        <v>223</v>
      </c>
      <c r="D136" s="515">
        <v>83550</v>
      </c>
      <c r="E136" s="507">
        <v>83550</v>
      </c>
      <c r="F136" s="507">
        <v>0</v>
      </c>
      <c r="G136" s="507">
        <v>0</v>
      </c>
      <c r="H136" s="507">
        <v>83550</v>
      </c>
      <c r="I136" s="516">
        <v>0</v>
      </c>
      <c r="J136" s="502">
        <v>83578.27</v>
      </c>
      <c r="K136" s="486">
        <v>83578.27</v>
      </c>
      <c r="L136" s="486">
        <v>0</v>
      </c>
      <c r="M136" s="486">
        <v>0</v>
      </c>
      <c r="N136" s="486">
        <v>83578.27</v>
      </c>
      <c r="O136" s="492">
        <v>0</v>
      </c>
      <c r="P136" s="293"/>
      <c r="Q136" s="293"/>
      <c r="R136" s="293"/>
    </row>
    <row r="137" spans="1:18" s="13" customFormat="1" ht="12.75" customHeight="1" x14ac:dyDescent="0.25">
      <c r="A137" s="368" t="s">
        <v>1185</v>
      </c>
      <c r="B137" s="21"/>
      <c r="C137" s="343" t="s">
        <v>1186</v>
      </c>
      <c r="D137" s="515">
        <v>13950</v>
      </c>
      <c r="E137" s="507">
        <v>13950</v>
      </c>
      <c r="F137" s="507">
        <v>0</v>
      </c>
      <c r="G137" s="507">
        <v>0</v>
      </c>
      <c r="H137" s="507">
        <v>13950</v>
      </c>
      <c r="I137" s="516">
        <v>0</v>
      </c>
      <c r="J137" s="502">
        <v>13965</v>
      </c>
      <c r="K137" s="486">
        <v>13965</v>
      </c>
      <c r="L137" s="486">
        <v>0</v>
      </c>
      <c r="M137" s="486">
        <v>0</v>
      </c>
      <c r="N137" s="486">
        <v>13965</v>
      </c>
      <c r="O137" s="492">
        <v>0</v>
      </c>
      <c r="P137" s="293"/>
      <c r="Q137" s="293"/>
      <c r="R137" s="293"/>
    </row>
    <row r="138" spans="1:18" s="13" customFormat="1" ht="12.75" customHeight="1" x14ac:dyDescent="0.25">
      <c r="A138" s="368" t="s">
        <v>1187</v>
      </c>
      <c r="B138" s="21"/>
      <c r="C138" s="343" t="s">
        <v>1188</v>
      </c>
      <c r="D138" s="515">
        <v>13950</v>
      </c>
      <c r="E138" s="507">
        <v>13950</v>
      </c>
      <c r="F138" s="507">
        <v>0</v>
      </c>
      <c r="G138" s="507">
        <v>0</v>
      </c>
      <c r="H138" s="507">
        <v>13950</v>
      </c>
      <c r="I138" s="516">
        <v>0</v>
      </c>
      <c r="J138" s="502">
        <v>13965</v>
      </c>
      <c r="K138" s="486">
        <v>13965</v>
      </c>
      <c r="L138" s="486">
        <v>0</v>
      </c>
      <c r="M138" s="486">
        <v>0</v>
      </c>
      <c r="N138" s="486">
        <v>13965</v>
      </c>
      <c r="O138" s="492">
        <v>0</v>
      </c>
      <c r="P138" s="293"/>
      <c r="Q138" s="293"/>
      <c r="R138" s="293"/>
    </row>
    <row r="139" spans="1:18" s="13" customFormat="1" ht="12.75" customHeight="1" x14ac:dyDescent="0.25">
      <c r="A139" s="368" t="s">
        <v>224</v>
      </c>
      <c r="B139" s="21"/>
      <c r="C139" s="343" t="s">
        <v>225</v>
      </c>
      <c r="D139" s="515">
        <v>50349308</v>
      </c>
      <c r="E139" s="507">
        <v>50349308</v>
      </c>
      <c r="F139" s="507">
        <v>0</v>
      </c>
      <c r="G139" s="507">
        <v>44560100</v>
      </c>
      <c r="H139" s="507">
        <v>5789208</v>
      </c>
      <c r="I139" s="516">
        <v>0</v>
      </c>
      <c r="J139" s="502">
        <v>65321834.789999999</v>
      </c>
      <c r="K139" s="486">
        <v>65321834.789999999</v>
      </c>
      <c r="L139" s="486">
        <v>0</v>
      </c>
      <c r="M139" s="486">
        <v>58414368.460000001</v>
      </c>
      <c r="N139" s="486">
        <v>6907466.3300000001</v>
      </c>
      <c r="O139" s="492">
        <v>0</v>
      </c>
      <c r="P139" s="293"/>
      <c r="Q139" s="293"/>
      <c r="R139" s="293"/>
    </row>
    <row r="140" spans="1:18" s="13" customFormat="1" ht="12.75" customHeight="1" x14ac:dyDescent="0.25">
      <c r="A140" s="368" t="s">
        <v>226</v>
      </c>
      <c r="B140" s="21"/>
      <c r="C140" s="343" t="s">
        <v>227</v>
      </c>
      <c r="D140" s="515">
        <v>49877708</v>
      </c>
      <c r="E140" s="507">
        <v>49877708</v>
      </c>
      <c r="F140" s="507">
        <v>0</v>
      </c>
      <c r="G140" s="507">
        <v>44304500</v>
      </c>
      <c r="H140" s="507">
        <v>5573208</v>
      </c>
      <c r="I140" s="516">
        <v>0</v>
      </c>
      <c r="J140" s="502">
        <v>64196346.880000003</v>
      </c>
      <c r="K140" s="486">
        <v>64196346.880000003</v>
      </c>
      <c r="L140" s="486">
        <v>0</v>
      </c>
      <c r="M140" s="486">
        <v>58158663.630000003</v>
      </c>
      <c r="N140" s="486">
        <v>6037683.25</v>
      </c>
      <c r="O140" s="492">
        <v>0</v>
      </c>
      <c r="P140" s="293"/>
      <c r="Q140" s="293"/>
      <c r="R140" s="293"/>
    </row>
    <row r="141" spans="1:18" s="13" customFormat="1" ht="12.75" customHeight="1" x14ac:dyDescent="0.25">
      <c r="A141" s="368" t="s">
        <v>228</v>
      </c>
      <c r="B141" s="21"/>
      <c r="C141" s="343" t="s">
        <v>229</v>
      </c>
      <c r="D141" s="515">
        <v>40334500</v>
      </c>
      <c r="E141" s="507">
        <v>40334500</v>
      </c>
      <c r="F141" s="507">
        <v>0</v>
      </c>
      <c r="G141" s="507">
        <v>40334500</v>
      </c>
      <c r="H141" s="507">
        <v>0</v>
      </c>
      <c r="I141" s="516">
        <v>0</v>
      </c>
      <c r="J141" s="502">
        <v>52120980.380000003</v>
      </c>
      <c r="K141" s="486">
        <v>52120980.380000003</v>
      </c>
      <c r="L141" s="486">
        <v>0</v>
      </c>
      <c r="M141" s="486">
        <v>52120980.380000003</v>
      </c>
      <c r="N141" s="486">
        <v>0</v>
      </c>
      <c r="O141" s="492">
        <v>0</v>
      </c>
      <c r="P141" s="293"/>
      <c r="Q141" s="293"/>
      <c r="R141" s="293"/>
    </row>
    <row r="142" spans="1:18" s="13" customFormat="1" ht="12.75" customHeight="1" x14ac:dyDescent="0.25">
      <c r="A142" s="368" t="s">
        <v>230</v>
      </c>
      <c r="B142" s="21"/>
      <c r="C142" s="343" t="s">
        <v>231</v>
      </c>
      <c r="D142" s="515">
        <v>9543208</v>
      </c>
      <c r="E142" s="507">
        <v>9543208</v>
      </c>
      <c r="F142" s="507">
        <v>0</v>
      </c>
      <c r="G142" s="507">
        <v>3970000</v>
      </c>
      <c r="H142" s="507">
        <v>5573208</v>
      </c>
      <c r="I142" s="516">
        <v>0</v>
      </c>
      <c r="J142" s="502">
        <v>12075366.5</v>
      </c>
      <c r="K142" s="486">
        <v>12075366.5</v>
      </c>
      <c r="L142" s="486">
        <v>0</v>
      </c>
      <c r="M142" s="486">
        <v>6037683.25</v>
      </c>
      <c r="N142" s="486">
        <v>6037683.25</v>
      </c>
      <c r="O142" s="492">
        <v>0</v>
      </c>
      <c r="P142" s="293"/>
      <c r="Q142" s="293"/>
      <c r="R142" s="293"/>
    </row>
    <row r="143" spans="1:18" s="13" customFormat="1" ht="12.75" customHeight="1" x14ac:dyDescent="0.25">
      <c r="A143" s="368" t="s">
        <v>1189</v>
      </c>
      <c r="B143" s="21"/>
      <c r="C143" s="343" t="s">
        <v>1190</v>
      </c>
      <c r="D143" s="515">
        <v>471600</v>
      </c>
      <c r="E143" s="507">
        <v>471600</v>
      </c>
      <c r="F143" s="507">
        <v>0</v>
      </c>
      <c r="G143" s="507">
        <v>255600</v>
      </c>
      <c r="H143" s="507">
        <v>216000</v>
      </c>
      <c r="I143" s="516">
        <v>0</v>
      </c>
      <c r="J143" s="502">
        <v>1125487.9099999999</v>
      </c>
      <c r="K143" s="486">
        <v>1125487.9099999999</v>
      </c>
      <c r="L143" s="486">
        <v>0</v>
      </c>
      <c r="M143" s="486">
        <v>255704.83</v>
      </c>
      <c r="N143" s="486">
        <v>869783.08</v>
      </c>
      <c r="O143" s="492">
        <v>0</v>
      </c>
      <c r="P143" s="293"/>
      <c r="Q143" s="293"/>
      <c r="R143" s="293"/>
    </row>
    <row r="144" spans="1:18" s="13" customFormat="1" ht="12.75" customHeight="1" x14ac:dyDescent="0.25">
      <c r="A144" s="368" t="s">
        <v>1191</v>
      </c>
      <c r="B144" s="21"/>
      <c r="C144" s="343" t="s">
        <v>1192</v>
      </c>
      <c r="D144" s="515">
        <v>255600</v>
      </c>
      <c r="E144" s="507">
        <v>255600</v>
      </c>
      <c r="F144" s="507">
        <v>0</v>
      </c>
      <c r="G144" s="507">
        <v>255600</v>
      </c>
      <c r="H144" s="507">
        <v>0</v>
      </c>
      <c r="I144" s="516">
        <v>0</v>
      </c>
      <c r="J144" s="502">
        <v>255704.83</v>
      </c>
      <c r="K144" s="486">
        <v>255704.83</v>
      </c>
      <c r="L144" s="486">
        <v>0</v>
      </c>
      <c r="M144" s="486">
        <v>255704.83</v>
      </c>
      <c r="N144" s="486">
        <v>0</v>
      </c>
      <c r="O144" s="492">
        <v>0</v>
      </c>
      <c r="P144" s="293"/>
      <c r="Q144" s="293"/>
      <c r="R144" s="293"/>
    </row>
    <row r="145" spans="1:18" s="13" customFormat="1" ht="12.75" customHeight="1" x14ac:dyDescent="0.25">
      <c r="A145" s="368" t="s">
        <v>1193</v>
      </c>
      <c r="B145" s="21"/>
      <c r="C145" s="343" t="s">
        <v>1194</v>
      </c>
      <c r="D145" s="515">
        <v>216000</v>
      </c>
      <c r="E145" s="507">
        <v>216000</v>
      </c>
      <c r="F145" s="507">
        <v>0</v>
      </c>
      <c r="G145" s="507">
        <v>0</v>
      </c>
      <c r="H145" s="507">
        <v>216000</v>
      </c>
      <c r="I145" s="516">
        <v>0</v>
      </c>
      <c r="J145" s="502">
        <v>869783.08</v>
      </c>
      <c r="K145" s="486">
        <v>869783.08</v>
      </c>
      <c r="L145" s="486">
        <v>0</v>
      </c>
      <c r="M145" s="486">
        <v>0</v>
      </c>
      <c r="N145" s="486">
        <v>869783.08</v>
      </c>
      <c r="O145" s="492">
        <v>0</v>
      </c>
      <c r="P145" s="293"/>
      <c r="Q145" s="293"/>
      <c r="R145" s="293"/>
    </row>
    <row r="146" spans="1:18" s="13" customFormat="1" ht="12.75" customHeight="1" x14ac:dyDescent="0.25">
      <c r="A146" s="368" t="s">
        <v>232</v>
      </c>
      <c r="B146" s="21"/>
      <c r="C146" s="343" t="s">
        <v>233</v>
      </c>
      <c r="D146" s="515">
        <v>1124800</v>
      </c>
      <c r="E146" s="507">
        <v>1124800</v>
      </c>
      <c r="F146" s="507">
        <v>0</v>
      </c>
      <c r="G146" s="507">
        <v>1124800</v>
      </c>
      <c r="H146" s="507">
        <v>0</v>
      </c>
      <c r="I146" s="516">
        <v>0</v>
      </c>
      <c r="J146" s="502">
        <v>1680804.49</v>
      </c>
      <c r="K146" s="486">
        <v>1680804.49</v>
      </c>
      <c r="L146" s="486">
        <v>0</v>
      </c>
      <c r="M146" s="486">
        <v>1680804.49</v>
      </c>
      <c r="N146" s="486">
        <v>0</v>
      </c>
      <c r="O146" s="492">
        <v>0</v>
      </c>
      <c r="P146" s="293"/>
      <c r="Q146" s="293"/>
      <c r="R146" s="293"/>
    </row>
    <row r="147" spans="1:18" s="13" customFormat="1" ht="12.75" customHeight="1" x14ac:dyDescent="0.25">
      <c r="A147" s="368" t="s">
        <v>234</v>
      </c>
      <c r="B147" s="21"/>
      <c r="C147" s="343" t="s">
        <v>235</v>
      </c>
      <c r="D147" s="515">
        <v>1124800</v>
      </c>
      <c r="E147" s="507">
        <v>1124800</v>
      </c>
      <c r="F147" s="507">
        <v>0</v>
      </c>
      <c r="G147" s="507">
        <v>1124800</v>
      </c>
      <c r="H147" s="507">
        <v>0</v>
      </c>
      <c r="I147" s="516">
        <v>0</v>
      </c>
      <c r="J147" s="502">
        <v>1680804.49</v>
      </c>
      <c r="K147" s="486">
        <v>1680804.49</v>
      </c>
      <c r="L147" s="486">
        <v>0</v>
      </c>
      <c r="M147" s="486">
        <v>1680804.49</v>
      </c>
      <c r="N147" s="486">
        <v>0</v>
      </c>
      <c r="O147" s="492">
        <v>0</v>
      </c>
      <c r="P147" s="293"/>
      <c r="Q147" s="293"/>
      <c r="R147" s="293"/>
    </row>
    <row r="148" spans="1:18" s="13" customFormat="1" ht="12.75" customHeight="1" x14ac:dyDescent="0.25">
      <c r="A148" s="368" t="s">
        <v>236</v>
      </c>
      <c r="B148" s="21"/>
      <c r="C148" s="343" t="s">
        <v>237</v>
      </c>
      <c r="D148" s="515">
        <v>1124800</v>
      </c>
      <c r="E148" s="507">
        <v>1124800</v>
      </c>
      <c r="F148" s="507">
        <v>0</v>
      </c>
      <c r="G148" s="507">
        <v>1124800</v>
      </c>
      <c r="H148" s="507">
        <v>0</v>
      </c>
      <c r="I148" s="516">
        <v>0</v>
      </c>
      <c r="J148" s="502">
        <v>1680804.49</v>
      </c>
      <c r="K148" s="486">
        <v>1680804.49</v>
      </c>
      <c r="L148" s="486">
        <v>0</v>
      </c>
      <c r="M148" s="486">
        <v>1680804.49</v>
      </c>
      <c r="N148" s="486">
        <v>0</v>
      </c>
      <c r="O148" s="492">
        <v>0</v>
      </c>
      <c r="P148" s="293"/>
      <c r="Q148" s="293"/>
      <c r="R148" s="293"/>
    </row>
    <row r="149" spans="1:18" s="13" customFormat="1" ht="12.75" customHeight="1" x14ac:dyDescent="0.25">
      <c r="A149" s="368" t="s">
        <v>238</v>
      </c>
      <c r="B149" s="21"/>
      <c r="C149" s="343" t="s">
        <v>239</v>
      </c>
      <c r="D149" s="515">
        <v>3502300</v>
      </c>
      <c r="E149" s="507">
        <v>3502300</v>
      </c>
      <c r="F149" s="507">
        <v>0</v>
      </c>
      <c r="G149" s="507">
        <v>1675200</v>
      </c>
      <c r="H149" s="507">
        <v>150000</v>
      </c>
      <c r="I149" s="516">
        <v>1677100</v>
      </c>
      <c r="J149" s="502">
        <v>5583149.4699999997</v>
      </c>
      <c r="K149" s="486">
        <v>5583149.4699999997</v>
      </c>
      <c r="L149" s="486">
        <v>0</v>
      </c>
      <c r="M149" s="486">
        <v>2871651.59</v>
      </c>
      <c r="N149" s="486">
        <v>521704.64</v>
      </c>
      <c r="O149" s="492">
        <v>2189793.2400000002</v>
      </c>
      <c r="P149" s="293"/>
      <c r="Q149" s="293"/>
      <c r="R149" s="293"/>
    </row>
    <row r="150" spans="1:18" s="13" customFormat="1" ht="12.75" customHeight="1" x14ac:dyDescent="0.25">
      <c r="A150" s="368" t="s">
        <v>240</v>
      </c>
      <c r="B150" s="21"/>
      <c r="C150" s="343" t="s">
        <v>241</v>
      </c>
      <c r="D150" s="515">
        <v>439575</v>
      </c>
      <c r="E150" s="507">
        <v>439575</v>
      </c>
      <c r="F150" s="507">
        <v>0</v>
      </c>
      <c r="G150" s="507">
        <v>439575</v>
      </c>
      <c r="H150" s="507">
        <v>0</v>
      </c>
      <c r="I150" s="516">
        <v>0</v>
      </c>
      <c r="J150" s="502">
        <v>392285.92</v>
      </c>
      <c r="K150" s="486">
        <v>392285.92</v>
      </c>
      <c r="L150" s="486">
        <v>0</v>
      </c>
      <c r="M150" s="486">
        <v>392285.92</v>
      </c>
      <c r="N150" s="486">
        <v>0</v>
      </c>
      <c r="O150" s="492">
        <v>0</v>
      </c>
      <c r="P150" s="293"/>
      <c r="Q150" s="293"/>
      <c r="R150" s="293"/>
    </row>
    <row r="151" spans="1:18" s="13" customFormat="1" ht="12.75" customHeight="1" x14ac:dyDescent="0.25">
      <c r="A151" s="368" t="s">
        <v>242</v>
      </c>
      <c r="B151" s="21"/>
      <c r="C151" s="343" t="s">
        <v>243</v>
      </c>
      <c r="D151" s="515">
        <v>30200</v>
      </c>
      <c r="E151" s="507">
        <v>30200</v>
      </c>
      <c r="F151" s="507">
        <v>0</v>
      </c>
      <c r="G151" s="507">
        <v>30200</v>
      </c>
      <c r="H151" s="507">
        <v>0</v>
      </c>
      <c r="I151" s="516">
        <v>0</v>
      </c>
      <c r="J151" s="502">
        <v>35506.269999999997</v>
      </c>
      <c r="K151" s="486">
        <v>35506.269999999997</v>
      </c>
      <c r="L151" s="486">
        <v>0</v>
      </c>
      <c r="M151" s="486">
        <v>35506.269999999997</v>
      </c>
      <c r="N151" s="486">
        <v>0</v>
      </c>
      <c r="O151" s="492">
        <v>0</v>
      </c>
      <c r="P151" s="293"/>
      <c r="Q151" s="293"/>
      <c r="R151" s="293"/>
    </row>
    <row r="152" spans="1:18" s="13" customFormat="1" ht="12.75" customHeight="1" x14ac:dyDescent="0.25">
      <c r="A152" s="368" t="s">
        <v>244</v>
      </c>
      <c r="B152" s="21"/>
      <c r="C152" s="343" t="s">
        <v>245</v>
      </c>
      <c r="D152" s="515">
        <v>30200</v>
      </c>
      <c r="E152" s="507">
        <v>30200</v>
      </c>
      <c r="F152" s="507">
        <v>0</v>
      </c>
      <c r="G152" s="507">
        <v>30200</v>
      </c>
      <c r="H152" s="507">
        <v>0</v>
      </c>
      <c r="I152" s="516">
        <v>0</v>
      </c>
      <c r="J152" s="502">
        <v>35506.269999999997</v>
      </c>
      <c r="K152" s="486">
        <v>35506.269999999997</v>
      </c>
      <c r="L152" s="486">
        <v>0</v>
      </c>
      <c r="M152" s="486">
        <v>35506.269999999997</v>
      </c>
      <c r="N152" s="486">
        <v>0</v>
      </c>
      <c r="O152" s="492">
        <v>0</v>
      </c>
      <c r="P152" s="293"/>
      <c r="Q152" s="293"/>
      <c r="R152" s="293"/>
    </row>
    <row r="153" spans="1:18" s="13" customFormat="1" ht="12.75" customHeight="1" x14ac:dyDescent="0.25">
      <c r="A153" s="368" t="s">
        <v>246</v>
      </c>
      <c r="B153" s="21"/>
      <c r="C153" s="343" t="s">
        <v>247</v>
      </c>
      <c r="D153" s="515">
        <v>96500</v>
      </c>
      <c r="E153" s="507">
        <v>96500</v>
      </c>
      <c r="F153" s="507">
        <v>0</v>
      </c>
      <c r="G153" s="507">
        <v>96500</v>
      </c>
      <c r="H153" s="507">
        <v>0</v>
      </c>
      <c r="I153" s="516">
        <v>0</v>
      </c>
      <c r="J153" s="502">
        <v>114050.71</v>
      </c>
      <c r="K153" s="486">
        <v>114050.71</v>
      </c>
      <c r="L153" s="486">
        <v>0</v>
      </c>
      <c r="M153" s="486">
        <v>114050.71</v>
      </c>
      <c r="N153" s="486">
        <v>0</v>
      </c>
      <c r="O153" s="492">
        <v>0</v>
      </c>
      <c r="P153" s="293"/>
      <c r="Q153" s="293"/>
      <c r="R153" s="293"/>
    </row>
    <row r="154" spans="1:18" s="13" customFormat="1" ht="12.75" customHeight="1" x14ac:dyDescent="0.25">
      <c r="A154" s="368" t="s">
        <v>248</v>
      </c>
      <c r="B154" s="21"/>
      <c r="C154" s="343" t="s">
        <v>249</v>
      </c>
      <c r="D154" s="515">
        <v>96500</v>
      </c>
      <c r="E154" s="507">
        <v>96500</v>
      </c>
      <c r="F154" s="507">
        <v>0</v>
      </c>
      <c r="G154" s="507">
        <v>96500</v>
      </c>
      <c r="H154" s="507">
        <v>0</v>
      </c>
      <c r="I154" s="516">
        <v>0</v>
      </c>
      <c r="J154" s="502">
        <v>114050.71</v>
      </c>
      <c r="K154" s="486">
        <v>114050.71</v>
      </c>
      <c r="L154" s="486">
        <v>0</v>
      </c>
      <c r="M154" s="486">
        <v>114050.71</v>
      </c>
      <c r="N154" s="486">
        <v>0</v>
      </c>
      <c r="O154" s="492">
        <v>0</v>
      </c>
      <c r="P154" s="293"/>
      <c r="Q154" s="293"/>
      <c r="R154" s="293"/>
    </row>
    <row r="155" spans="1:18" s="13" customFormat="1" ht="12.75" customHeight="1" x14ac:dyDescent="0.25">
      <c r="A155" s="368" t="s">
        <v>250</v>
      </c>
      <c r="B155" s="21"/>
      <c r="C155" s="343" t="s">
        <v>251</v>
      </c>
      <c r="D155" s="515">
        <v>29700</v>
      </c>
      <c r="E155" s="507">
        <v>29700</v>
      </c>
      <c r="F155" s="507">
        <v>0</v>
      </c>
      <c r="G155" s="507">
        <v>29700</v>
      </c>
      <c r="H155" s="507">
        <v>0</v>
      </c>
      <c r="I155" s="516">
        <v>0</v>
      </c>
      <c r="J155" s="502">
        <v>30238.37</v>
      </c>
      <c r="K155" s="486">
        <v>30238.37</v>
      </c>
      <c r="L155" s="486">
        <v>0</v>
      </c>
      <c r="M155" s="486">
        <v>30238.37</v>
      </c>
      <c r="N155" s="486">
        <v>0</v>
      </c>
      <c r="O155" s="492">
        <v>0</v>
      </c>
      <c r="P155" s="293"/>
      <c r="Q155" s="293"/>
      <c r="R155" s="293"/>
    </row>
    <row r="156" spans="1:18" s="13" customFormat="1" ht="12.75" customHeight="1" x14ac:dyDescent="0.25">
      <c r="A156" s="368" t="s">
        <v>252</v>
      </c>
      <c r="B156" s="21"/>
      <c r="C156" s="343" t="s">
        <v>253</v>
      </c>
      <c r="D156" s="515">
        <v>29700</v>
      </c>
      <c r="E156" s="507">
        <v>29700</v>
      </c>
      <c r="F156" s="507">
        <v>0</v>
      </c>
      <c r="G156" s="507">
        <v>29700</v>
      </c>
      <c r="H156" s="507">
        <v>0</v>
      </c>
      <c r="I156" s="516">
        <v>0</v>
      </c>
      <c r="J156" s="502">
        <v>30238.37</v>
      </c>
      <c r="K156" s="486">
        <v>30238.37</v>
      </c>
      <c r="L156" s="486">
        <v>0</v>
      </c>
      <c r="M156" s="486">
        <v>30238.37</v>
      </c>
      <c r="N156" s="486">
        <v>0</v>
      </c>
      <c r="O156" s="492">
        <v>0</v>
      </c>
      <c r="P156" s="293"/>
      <c r="Q156" s="293"/>
      <c r="R156" s="293"/>
    </row>
    <row r="157" spans="1:18" s="13" customFormat="1" ht="12.75" customHeight="1" x14ac:dyDescent="0.25">
      <c r="A157" s="368" t="s">
        <v>1195</v>
      </c>
      <c r="B157" s="21"/>
      <c r="C157" s="343" t="s">
        <v>255</v>
      </c>
      <c r="D157" s="515">
        <v>35300</v>
      </c>
      <c r="E157" s="507">
        <v>35300</v>
      </c>
      <c r="F157" s="507">
        <v>0</v>
      </c>
      <c r="G157" s="507">
        <v>35300</v>
      </c>
      <c r="H157" s="507">
        <v>0</v>
      </c>
      <c r="I157" s="516">
        <v>0</v>
      </c>
      <c r="J157" s="502">
        <v>38125</v>
      </c>
      <c r="K157" s="486">
        <v>38125</v>
      </c>
      <c r="L157" s="486">
        <v>0</v>
      </c>
      <c r="M157" s="486">
        <v>38125</v>
      </c>
      <c r="N157" s="486">
        <v>0</v>
      </c>
      <c r="O157" s="492">
        <v>0</v>
      </c>
      <c r="P157" s="293"/>
      <c r="Q157" s="293"/>
      <c r="R157" s="293"/>
    </row>
    <row r="158" spans="1:18" s="13" customFormat="1" ht="12.75" customHeight="1" x14ac:dyDescent="0.25">
      <c r="A158" s="368" t="s">
        <v>1196</v>
      </c>
      <c r="B158" s="21"/>
      <c r="C158" s="343" t="s">
        <v>257</v>
      </c>
      <c r="D158" s="515">
        <v>35300</v>
      </c>
      <c r="E158" s="507">
        <v>35300</v>
      </c>
      <c r="F158" s="507">
        <v>0</v>
      </c>
      <c r="G158" s="507">
        <v>35300</v>
      </c>
      <c r="H158" s="507">
        <v>0</v>
      </c>
      <c r="I158" s="516">
        <v>0</v>
      </c>
      <c r="J158" s="502">
        <v>38125</v>
      </c>
      <c r="K158" s="486">
        <v>38125</v>
      </c>
      <c r="L158" s="486">
        <v>0</v>
      </c>
      <c r="M158" s="486">
        <v>38125</v>
      </c>
      <c r="N158" s="486">
        <v>0</v>
      </c>
      <c r="O158" s="492">
        <v>0</v>
      </c>
      <c r="P158" s="293"/>
      <c r="Q158" s="293"/>
      <c r="R158" s="293"/>
    </row>
    <row r="159" spans="1:18" s="13" customFormat="1" ht="12.75" customHeight="1" x14ac:dyDescent="0.25">
      <c r="A159" s="368" t="s">
        <v>262</v>
      </c>
      <c r="B159" s="21"/>
      <c r="C159" s="343" t="s">
        <v>263</v>
      </c>
      <c r="D159" s="515">
        <v>4500</v>
      </c>
      <c r="E159" s="507">
        <v>4500</v>
      </c>
      <c r="F159" s="507">
        <v>0</v>
      </c>
      <c r="G159" s="507">
        <v>4500</v>
      </c>
      <c r="H159" s="507">
        <v>0</v>
      </c>
      <c r="I159" s="516">
        <v>0</v>
      </c>
      <c r="J159" s="502">
        <v>4500</v>
      </c>
      <c r="K159" s="486">
        <v>4500</v>
      </c>
      <c r="L159" s="486">
        <v>0</v>
      </c>
      <c r="M159" s="486">
        <v>4500</v>
      </c>
      <c r="N159" s="486">
        <v>0</v>
      </c>
      <c r="O159" s="492">
        <v>0</v>
      </c>
      <c r="P159" s="293"/>
      <c r="Q159" s="293"/>
      <c r="R159" s="293"/>
    </row>
    <row r="160" spans="1:18" s="13" customFormat="1" ht="12.75" customHeight="1" x14ac:dyDescent="0.25">
      <c r="A160" s="368" t="s">
        <v>264</v>
      </c>
      <c r="B160" s="21"/>
      <c r="C160" s="343" t="s">
        <v>265</v>
      </c>
      <c r="D160" s="515">
        <v>4500</v>
      </c>
      <c r="E160" s="507">
        <v>4500</v>
      </c>
      <c r="F160" s="507">
        <v>0</v>
      </c>
      <c r="G160" s="507">
        <v>4500</v>
      </c>
      <c r="H160" s="507">
        <v>0</v>
      </c>
      <c r="I160" s="516">
        <v>0</v>
      </c>
      <c r="J160" s="502">
        <v>4500</v>
      </c>
      <c r="K160" s="486">
        <v>4500</v>
      </c>
      <c r="L160" s="486">
        <v>0</v>
      </c>
      <c r="M160" s="486">
        <v>4500</v>
      </c>
      <c r="N160" s="486">
        <v>0</v>
      </c>
      <c r="O160" s="492">
        <v>0</v>
      </c>
      <c r="P160" s="293"/>
      <c r="Q160" s="293"/>
      <c r="R160" s="293"/>
    </row>
    <row r="161" spans="1:18" s="13" customFormat="1" ht="12.75" customHeight="1" x14ac:dyDescent="0.25">
      <c r="A161" s="368" t="s">
        <v>266</v>
      </c>
      <c r="B161" s="21"/>
      <c r="C161" s="343" t="s">
        <v>267</v>
      </c>
      <c r="D161" s="515">
        <v>23000</v>
      </c>
      <c r="E161" s="507">
        <v>23000</v>
      </c>
      <c r="F161" s="507">
        <v>0</v>
      </c>
      <c r="G161" s="507">
        <v>23000</v>
      </c>
      <c r="H161" s="507">
        <v>0</v>
      </c>
      <c r="I161" s="516">
        <v>0</v>
      </c>
      <c r="J161" s="502">
        <v>23000</v>
      </c>
      <c r="K161" s="486">
        <v>23000</v>
      </c>
      <c r="L161" s="486">
        <v>0</v>
      </c>
      <c r="M161" s="486">
        <v>23000</v>
      </c>
      <c r="N161" s="486">
        <v>0</v>
      </c>
      <c r="O161" s="492">
        <v>0</v>
      </c>
      <c r="P161" s="293"/>
      <c r="Q161" s="293"/>
      <c r="R161" s="293"/>
    </row>
    <row r="162" spans="1:18" s="13" customFormat="1" ht="12.75" customHeight="1" x14ac:dyDescent="0.25">
      <c r="A162" s="368" t="s">
        <v>268</v>
      </c>
      <c r="B162" s="21"/>
      <c r="C162" s="343" t="s">
        <v>269</v>
      </c>
      <c r="D162" s="515">
        <v>23000</v>
      </c>
      <c r="E162" s="507">
        <v>23000</v>
      </c>
      <c r="F162" s="507">
        <v>0</v>
      </c>
      <c r="G162" s="507">
        <v>23000</v>
      </c>
      <c r="H162" s="507">
        <v>0</v>
      </c>
      <c r="I162" s="516">
        <v>0</v>
      </c>
      <c r="J162" s="502">
        <v>23000</v>
      </c>
      <c r="K162" s="486">
        <v>23000</v>
      </c>
      <c r="L162" s="486">
        <v>0</v>
      </c>
      <c r="M162" s="486">
        <v>23000</v>
      </c>
      <c r="N162" s="486">
        <v>0</v>
      </c>
      <c r="O162" s="492">
        <v>0</v>
      </c>
      <c r="P162" s="293"/>
      <c r="Q162" s="293"/>
      <c r="R162" s="293"/>
    </row>
    <row r="163" spans="1:18" s="13" customFormat="1" ht="12.75" customHeight="1" x14ac:dyDescent="0.25">
      <c r="A163" s="368" t="s">
        <v>270</v>
      </c>
      <c r="B163" s="21"/>
      <c r="C163" s="343" t="s">
        <v>271</v>
      </c>
      <c r="D163" s="515">
        <v>43750</v>
      </c>
      <c r="E163" s="507">
        <v>43750</v>
      </c>
      <c r="F163" s="507">
        <v>0</v>
      </c>
      <c r="G163" s="507">
        <v>43750</v>
      </c>
      <c r="H163" s="507">
        <v>0</v>
      </c>
      <c r="I163" s="516">
        <v>0</v>
      </c>
      <c r="J163" s="502">
        <v>55885.18</v>
      </c>
      <c r="K163" s="486">
        <v>55885.18</v>
      </c>
      <c r="L163" s="486">
        <v>0</v>
      </c>
      <c r="M163" s="486">
        <v>55885.18</v>
      </c>
      <c r="N163" s="486">
        <v>0</v>
      </c>
      <c r="O163" s="492">
        <v>0</v>
      </c>
      <c r="P163" s="293"/>
      <c r="Q163" s="293"/>
      <c r="R163" s="293"/>
    </row>
    <row r="164" spans="1:18" s="13" customFormat="1" ht="12.75" customHeight="1" x14ac:dyDescent="0.25">
      <c r="A164" s="368" t="s">
        <v>272</v>
      </c>
      <c r="B164" s="21"/>
      <c r="C164" s="343" t="s">
        <v>273</v>
      </c>
      <c r="D164" s="515">
        <v>43750</v>
      </c>
      <c r="E164" s="507">
        <v>43750</v>
      </c>
      <c r="F164" s="507">
        <v>0</v>
      </c>
      <c r="G164" s="507">
        <v>43750</v>
      </c>
      <c r="H164" s="507">
        <v>0</v>
      </c>
      <c r="I164" s="516">
        <v>0</v>
      </c>
      <c r="J164" s="502">
        <v>55885.18</v>
      </c>
      <c r="K164" s="486">
        <v>55885.18</v>
      </c>
      <c r="L164" s="486">
        <v>0</v>
      </c>
      <c r="M164" s="486">
        <v>55885.18</v>
      </c>
      <c r="N164" s="486">
        <v>0</v>
      </c>
      <c r="O164" s="492">
        <v>0</v>
      </c>
      <c r="P164" s="293"/>
      <c r="Q164" s="293"/>
      <c r="R164" s="293"/>
    </row>
    <row r="165" spans="1:18" s="13" customFormat="1" ht="12.75" customHeight="1" x14ac:dyDescent="0.25">
      <c r="A165" s="368" t="s">
        <v>1197</v>
      </c>
      <c r="B165" s="21"/>
      <c r="C165" s="343" t="s">
        <v>275</v>
      </c>
      <c r="D165" s="515">
        <v>9000</v>
      </c>
      <c r="E165" s="507">
        <v>9000</v>
      </c>
      <c r="F165" s="507">
        <v>0</v>
      </c>
      <c r="G165" s="507">
        <v>9000</v>
      </c>
      <c r="H165" s="507">
        <v>0</v>
      </c>
      <c r="I165" s="516">
        <v>0</v>
      </c>
      <c r="J165" s="502">
        <v>10425</v>
      </c>
      <c r="K165" s="486">
        <v>10425</v>
      </c>
      <c r="L165" s="486">
        <v>0</v>
      </c>
      <c r="M165" s="486">
        <v>10425</v>
      </c>
      <c r="N165" s="486">
        <v>0</v>
      </c>
      <c r="O165" s="492">
        <v>0</v>
      </c>
      <c r="P165" s="293"/>
      <c r="Q165" s="293"/>
      <c r="R165" s="293"/>
    </row>
    <row r="166" spans="1:18" s="13" customFormat="1" ht="12.75" customHeight="1" x14ac:dyDescent="0.25">
      <c r="A166" s="368" t="s">
        <v>1198</v>
      </c>
      <c r="B166" s="21"/>
      <c r="C166" s="343" t="s">
        <v>277</v>
      </c>
      <c r="D166" s="515">
        <v>9000</v>
      </c>
      <c r="E166" s="507">
        <v>9000</v>
      </c>
      <c r="F166" s="507">
        <v>0</v>
      </c>
      <c r="G166" s="507">
        <v>9000</v>
      </c>
      <c r="H166" s="507">
        <v>0</v>
      </c>
      <c r="I166" s="516">
        <v>0</v>
      </c>
      <c r="J166" s="502">
        <v>10425</v>
      </c>
      <c r="K166" s="486">
        <v>10425</v>
      </c>
      <c r="L166" s="486">
        <v>0</v>
      </c>
      <c r="M166" s="486">
        <v>10425</v>
      </c>
      <c r="N166" s="486">
        <v>0</v>
      </c>
      <c r="O166" s="492">
        <v>0</v>
      </c>
      <c r="P166" s="293"/>
      <c r="Q166" s="293"/>
      <c r="R166" s="293"/>
    </row>
    <row r="167" spans="1:18" s="13" customFormat="1" ht="12.75" customHeight="1" x14ac:dyDescent="0.25">
      <c r="A167" s="368" t="s">
        <v>278</v>
      </c>
      <c r="B167" s="21"/>
      <c r="C167" s="343" t="s">
        <v>279</v>
      </c>
      <c r="D167" s="515">
        <v>4000</v>
      </c>
      <c r="E167" s="507">
        <v>4000</v>
      </c>
      <c r="F167" s="507">
        <v>0</v>
      </c>
      <c r="G167" s="507">
        <v>4000</v>
      </c>
      <c r="H167" s="507">
        <v>0</v>
      </c>
      <c r="I167" s="516">
        <v>0</v>
      </c>
      <c r="J167" s="502">
        <v>4500</v>
      </c>
      <c r="K167" s="486">
        <v>4500</v>
      </c>
      <c r="L167" s="486">
        <v>0</v>
      </c>
      <c r="M167" s="486">
        <v>4500</v>
      </c>
      <c r="N167" s="486">
        <v>0</v>
      </c>
      <c r="O167" s="492">
        <v>0</v>
      </c>
      <c r="P167" s="293"/>
      <c r="Q167" s="293"/>
      <c r="R167" s="293"/>
    </row>
    <row r="168" spans="1:18" s="13" customFormat="1" ht="12.75" customHeight="1" x14ac:dyDescent="0.25">
      <c r="A168" s="368" t="s">
        <v>280</v>
      </c>
      <c r="B168" s="21"/>
      <c r="C168" s="343" t="s">
        <v>281</v>
      </c>
      <c r="D168" s="515">
        <v>4000</v>
      </c>
      <c r="E168" s="507">
        <v>4000</v>
      </c>
      <c r="F168" s="507">
        <v>0</v>
      </c>
      <c r="G168" s="507">
        <v>4000</v>
      </c>
      <c r="H168" s="507">
        <v>0</v>
      </c>
      <c r="I168" s="516">
        <v>0</v>
      </c>
      <c r="J168" s="502">
        <v>4500</v>
      </c>
      <c r="K168" s="486">
        <v>4500</v>
      </c>
      <c r="L168" s="486">
        <v>0</v>
      </c>
      <c r="M168" s="486">
        <v>4500</v>
      </c>
      <c r="N168" s="486">
        <v>0</v>
      </c>
      <c r="O168" s="492">
        <v>0</v>
      </c>
      <c r="P168" s="293"/>
      <c r="Q168" s="293"/>
      <c r="R168" s="293"/>
    </row>
    <row r="169" spans="1:18" s="13" customFormat="1" ht="12.75" customHeight="1" x14ac:dyDescent="0.25">
      <c r="A169" s="368" t="s">
        <v>282</v>
      </c>
      <c r="B169" s="21"/>
      <c r="C169" s="343" t="s">
        <v>283</v>
      </c>
      <c r="D169" s="515">
        <v>98100</v>
      </c>
      <c r="E169" s="507">
        <v>98100</v>
      </c>
      <c r="F169" s="507">
        <v>0</v>
      </c>
      <c r="G169" s="507">
        <v>98100</v>
      </c>
      <c r="H169" s="507">
        <v>0</v>
      </c>
      <c r="I169" s="516">
        <v>0</v>
      </c>
      <c r="J169" s="502">
        <v>101101.48</v>
      </c>
      <c r="K169" s="486">
        <v>101101.48</v>
      </c>
      <c r="L169" s="486">
        <v>0</v>
      </c>
      <c r="M169" s="486">
        <v>101101.48</v>
      </c>
      <c r="N169" s="486">
        <v>0</v>
      </c>
      <c r="O169" s="492">
        <v>0</v>
      </c>
      <c r="P169" s="293"/>
      <c r="Q169" s="293"/>
      <c r="R169" s="293"/>
    </row>
    <row r="170" spans="1:18" s="13" customFormat="1" ht="12.75" customHeight="1" x14ac:dyDescent="0.25">
      <c r="A170" s="368" t="s">
        <v>284</v>
      </c>
      <c r="B170" s="21"/>
      <c r="C170" s="343" t="s">
        <v>285</v>
      </c>
      <c r="D170" s="515">
        <v>98100</v>
      </c>
      <c r="E170" s="507">
        <v>98100</v>
      </c>
      <c r="F170" s="507">
        <v>0</v>
      </c>
      <c r="G170" s="507">
        <v>98100</v>
      </c>
      <c r="H170" s="507">
        <v>0</v>
      </c>
      <c r="I170" s="516">
        <v>0</v>
      </c>
      <c r="J170" s="502">
        <v>101101.48</v>
      </c>
      <c r="K170" s="486">
        <v>101101.48</v>
      </c>
      <c r="L170" s="486">
        <v>0</v>
      </c>
      <c r="M170" s="486">
        <v>101101.48</v>
      </c>
      <c r="N170" s="486">
        <v>0</v>
      </c>
      <c r="O170" s="492">
        <v>0</v>
      </c>
      <c r="P170" s="293"/>
      <c r="Q170" s="293"/>
      <c r="R170" s="293"/>
    </row>
    <row r="171" spans="1:18" s="13" customFormat="1" ht="12.75" customHeight="1" x14ac:dyDescent="0.25">
      <c r="A171" s="368" t="s">
        <v>286</v>
      </c>
      <c r="B171" s="21"/>
      <c r="C171" s="343" t="s">
        <v>287</v>
      </c>
      <c r="D171" s="515">
        <v>65525</v>
      </c>
      <c r="E171" s="507">
        <v>65525</v>
      </c>
      <c r="F171" s="507">
        <v>0</v>
      </c>
      <c r="G171" s="507">
        <v>65525</v>
      </c>
      <c r="H171" s="507">
        <v>0</v>
      </c>
      <c r="I171" s="516">
        <v>0</v>
      </c>
      <c r="J171" s="502">
        <v>-25046.09</v>
      </c>
      <c r="K171" s="486">
        <v>-25046.09</v>
      </c>
      <c r="L171" s="486">
        <v>0</v>
      </c>
      <c r="M171" s="486">
        <v>-25046.09</v>
      </c>
      <c r="N171" s="486">
        <v>0</v>
      </c>
      <c r="O171" s="492">
        <v>0</v>
      </c>
      <c r="P171" s="293"/>
      <c r="Q171" s="293"/>
      <c r="R171" s="293"/>
    </row>
    <row r="172" spans="1:18" s="13" customFormat="1" ht="12.75" customHeight="1" x14ac:dyDescent="0.25">
      <c r="A172" s="368" t="s">
        <v>288</v>
      </c>
      <c r="B172" s="21"/>
      <c r="C172" s="343" t="s">
        <v>289</v>
      </c>
      <c r="D172" s="515">
        <v>65525</v>
      </c>
      <c r="E172" s="507">
        <v>65525</v>
      </c>
      <c r="F172" s="507">
        <v>0</v>
      </c>
      <c r="G172" s="507">
        <v>65525</v>
      </c>
      <c r="H172" s="507">
        <v>0</v>
      </c>
      <c r="I172" s="516">
        <v>0</v>
      </c>
      <c r="J172" s="502">
        <v>-25046.09</v>
      </c>
      <c r="K172" s="486">
        <v>-25046.09</v>
      </c>
      <c r="L172" s="486">
        <v>0</v>
      </c>
      <c r="M172" s="486">
        <v>-25046.09</v>
      </c>
      <c r="N172" s="486">
        <v>0</v>
      </c>
      <c r="O172" s="492">
        <v>0</v>
      </c>
      <c r="P172" s="293"/>
      <c r="Q172" s="293"/>
      <c r="R172" s="293"/>
    </row>
    <row r="173" spans="1:18" s="13" customFormat="1" ht="12.75" customHeight="1" x14ac:dyDescent="0.25">
      <c r="A173" s="368" t="s">
        <v>290</v>
      </c>
      <c r="B173" s="21"/>
      <c r="C173" s="343" t="s">
        <v>291</v>
      </c>
      <c r="D173" s="515">
        <v>11000</v>
      </c>
      <c r="E173" s="507">
        <v>11000</v>
      </c>
      <c r="F173" s="507">
        <v>0</v>
      </c>
      <c r="G173" s="507">
        <v>0</v>
      </c>
      <c r="H173" s="507">
        <v>1000</v>
      </c>
      <c r="I173" s="516">
        <v>10000</v>
      </c>
      <c r="J173" s="502">
        <v>14000</v>
      </c>
      <c r="K173" s="486">
        <v>14000</v>
      </c>
      <c r="L173" s="486">
        <v>0</v>
      </c>
      <c r="M173" s="486">
        <v>0</v>
      </c>
      <c r="N173" s="486">
        <v>1000</v>
      </c>
      <c r="O173" s="492">
        <v>13000</v>
      </c>
      <c r="P173" s="293"/>
      <c r="Q173" s="293"/>
      <c r="R173" s="293"/>
    </row>
    <row r="174" spans="1:18" s="13" customFormat="1" ht="12.75" customHeight="1" x14ac:dyDescent="0.25">
      <c r="A174" s="368" t="s">
        <v>292</v>
      </c>
      <c r="B174" s="21"/>
      <c r="C174" s="343" t="s">
        <v>293</v>
      </c>
      <c r="D174" s="515">
        <v>11000</v>
      </c>
      <c r="E174" s="507">
        <v>11000</v>
      </c>
      <c r="F174" s="507">
        <v>0</v>
      </c>
      <c r="G174" s="507">
        <v>0</v>
      </c>
      <c r="H174" s="507">
        <v>1000</v>
      </c>
      <c r="I174" s="516">
        <v>10000</v>
      </c>
      <c r="J174" s="502">
        <v>14000</v>
      </c>
      <c r="K174" s="486">
        <v>14000</v>
      </c>
      <c r="L174" s="486">
        <v>0</v>
      </c>
      <c r="M174" s="486">
        <v>0</v>
      </c>
      <c r="N174" s="486">
        <v>1000</v>
      </c>
      <c r="O174" s="492">
        <v>13000</v>
      </c>
      <c r="P174" s="293"/>
      <c r="Q174" s="293"/>
      <c r="R174" s="293"/>
    </row>
    <row r="175" spans="1:18" s="13" customFormat="1" ht="12.75" customHeight="1" x14ac:dyDescent="0.25">
      <c r="A175" s="368" t="s">
        <v>466</v>
      </c>
      <c r="B175" s="21"/>
      <c r="C175" s="343" t="s">
        <v>467</v>
      </c>
      <c r="D175" s="515">
        <v>1283525</v>
      </c>
      <c r="E175" s="507">
        <v>1283525</v>
      </c>
      <c r="F175" s="507">
        <v>0</v>
      </c>
      <c r="G175" s="507">
        <v>1164325</v>
      </c>
      <c r="H175" s="507">
        <v>118200</v>
      </c>
      <c r="I175" s="516">
        <v>1000</v>
      </c>
      <c r="J175" s="502">
        <v>2951608.73</v>
      </c>
      <c r="K175" s="486">
        <v>2951608.73</v>
      </c>
      <c r="L175" s="486">
        <v>0</v>
      </c>
      <c r="M175" s="486">
        <v>2430379.94</v>
      </c>
      <c r="N175" s="486">
        <v>153186.10999999999</v>
      </c>
      <c r="O175" s="492">
        <v>368042.68</v>
      </c>
      <c r="P175" s="293"/>
      <c r="Q175" s="293"/>
      <c r="R175" s="293"/>
    </row>
    <row r="176" spans="1:18" s="13" customFormat="1" ht="12.75" customHeight="1" x14ac:dyDescent="0.25">
      <c r="A176" s="368" t="s">
        <v>468</v>
      </c>
      <c r="B176" s="21"/>
      <c r="C176" s="343" t="s">
        <v>469</v>
      </c>
      <c r="D176" s="515">
        <v>1282525</v>
      </c>
      <c r="E176" s="507">
        <v>1282525</v>
      </c>
      <c r="F176" s="507">
        <v>0</v>
      </c>
      <c r="G176" s="507">
        <v>1164325</v>
      </c>
      <c r="H176" s="507">
        <v>118200</v>
      </c>
      <c r="I176" s="516">
        <v>0</v>
      </c>
      <c r="J176" s="502">
        <v>2950373.82</v>
      </c>
      <c r="K176" s="486">
        <v>2950373.82</v>
      </c>
      <c r="L176" s="486">
        <v>0</v>
      </c>
      <c r="M176" s="486">
        <v>2430379.94</v>
      </c>
      <c r="N176" s="486">
        <v>153186.10999999999</v>
      </c>
      <c r="O176" s="492">
        <v>366807.77</v>
      </c>
      <c r="P176" s="293"/>
      <c r="Q176" s="293"/>
      <c r="R176" s="293"/>
    </row>
    <row r="177" spans="1:18" s="13" customFormat="1" ht="12.75" customHeight="1" x14ac:dyDescent="0.25">
      <c r="A177" s="368" t="s">
        <v>470</v>
      </c>
      <c r="B177" s="21"/>
      <c r="C177" s="343" t="s">
        <v>471</v>
      </c>
      <c r="D177" s="515">
        <v>1164325</v>
      </c>
      <c r="E177" s="507">
        <v>1164325</v>
      </c>
      <c r="F177" s="507">
        <v>0</v>
      </c>
      <c r="G177" s="507">
        <v>1164325</v>
      </c>
      <c r="H177" s="507">
        <v>0</v>
      </c>
      <c r="I177" s="516">
        <v>0</v>
      </c>
      <c r="J177" s="502">
        <v>2430379.94</v>
      </c>
      <c r="K177" s="486">
        <v>2430379.94</v>
      </c>
      <c r="L177" s="486">
        <v>0</v>
      </c>
      <c r="M177" s="486">
        <v>2430379.94</v>
      </c>
      <c r="N177" s="486">
        <v>0</v>
      </c>
      <c r="O177" s="492">
        <v>0</v>
      </c>
      <c r="P177" s="293"/>
      <c r="Q177" s="293"/>
      <c r="R177" s="293"/>
    </row>
    <row r="178" spans="1:18" s="13" customFormat="1" ht="12.75" customHeight="1" x14ac:dyDescent="0.25">
      <c r="A178" s="368" t="s">
        <v>1199</v>
      </c>
      <c r="B178" s="21"/>
      <c r="C178" s="343" t="s">
        <v>1200</v>
      </c>
      <c r="D178" s="515">
        <v>0</v>
      </c>
      <c r="E178" s="507">
        <v>0</v>
      </c>
      <c r="F178" s="507">
        <v>0</v>
      </c>
      <c r="G178" s="507">
        <v>0</v>
      </c>
      <c r="H178" s="507">
        <v>0</v>
      </c>
      <c r="I178" s="516">
        <v>0</v>
      </c>
      <c r="J178" s="502">
        <v>366807.77</v>
      </c>
      <c r="K178" s="486">
        <v>366807.77</v>
      </c>
      <c r="L178" s="486">
        <v>0</v>
      </c>
      <c r="M178" s="486">
        <v>0</v>
      </c>
      <c r="N178" s="486">
        <v>0</v>
      </c>
      <c r="O178" s="492">
        <v>366807.77</v>
      </c>
      <c r="P178" s="293"/>
      <c r="Q178" s="293"/>
      <c r="R178" s="293"/>
    </row>
    <row r="179" spans="1:18" s="13" customFormat="1" ht="12.75" customHeight="1" x14ac:dyDescent="0.25">
      <c r="A179" s="368" t="s">
        <v>472</v>
      </c>
      <c r="B179" s="21"/>
      <c r="C179" s="343" t="s">
        <v>473</v>
      </c>
      <c r="D179" s="515">
        <v>118200</v>
      </c>
      <c r="E179" s="507">
        <v>118200</v>
      </c>
      <c r="F179" s="507">
        <v>0</v>
      </c>
      <c r="G179" s="507">
        <v>0</v>
      </c>
      <c r="H179" s="507">
        <v>118200</v>
      </c>
      <c r="I179" s="516">
        <v>0</v>
      </c>
      <c r="J179" s="502">
        <v>153186.10999999999</v>
      </c>
      <c r="K179" s="486">
        <v>153186.10999999999</v>
      </c>
      <c r="L179" s="486">
        <v>0</v>
      </c>
      <c r="M179" s="486">
        <v>0</v>
      </c>
      <c r="N179" s="486">
        <v>153186.10999999999</v>
      </c>
      <c r="O179" s="492">
        <v>0</v>
      </c>
      <c r="P179" s="293"/>
      <c r="Q179" s="293"/>
      <c r="R179" s="293"/>
    </row>
    <row r="180" spans="1:18" s="13" customFormat="1" ht="12.75" customHeight="1" x14ac:dyDescent="0.25">
      <c r="A180" s="368" t="s">
        <v>1201</v>
      </c>
      <c r="B180" s="21"/>
      <c r="C180" s="343" t="s">
        <v>1202</v>
      </c>
      <c r="D180" s="515">
        <v>1000</v>
      </c>
      <c r="E180" s="507">
        <v>1000</v>
      </c>
      <c r="F180" s="507">
        <v>0</v>
      </c>
      <c r="G180" s="507">
        <v>0</v>
      </c>
      <c r="H180" s="507">
        <v>0</v>
      </c>
      <c r="I180" s="516">
        <v>1000</v>
      </c>
      <c r="J180" s="502">
        <v>1234.9100000000001</v>
      </c>
      <c r="K180" s="486">
        <v>1234.9100000000001</v>
      </c>
      <c r="L180" s="486">
        <v>0</v>
      </c>
      <c r="M180" s="486">
        <v>0</v>
      </c>
      <c r="N180" s="486">
        <v>0</v>
      </c>
      <c r="O180" s="492">
        <v>1234.9100000000001</v>
      </c>
      <c r="P180" s="293"/>
      <c r="Q180" s="293"/>
      <c r="R180" s="293"/>
    </row>
    <row r="181" spans="1:18" s="13" customFormat="1" ht="12.75" customHeight="1" x14ac:dyDescent="0.25">
      <c r="A181" s="368" t="s">
        <v>1203</v>
      </c>
      <c r="B181" s="21"/>
      <c r="C181" s="343" t="s">
        <v>1204</v>
      </c>
      <c r="D181" s="515">
        <v>1000</v>
      </c>
      <c r="E181" s="507">
        <v>1000</v>
      </c>
      <c r="F181" s="507">
        <v>0</v>
      </c>
      <c r="G181" s="507">
        <v>0</v>
      </c>
      <c r="H181" s="507">
        <v>0</v>
      </c>
      <c r="I181" s="516">
        <v>1000</v>
      </c>
      <c r="J181" s="502">
        <v>1234.9100000000001</v>
      </c>
      <c r="K181" s="486">
        <v>1234.9100000000001</v>
      </c>
      <c r="L181" s="486">
        <v>0</v>
      </c>
      <c r="M181" s="486">
        <v>0</v>
      </c>
      <c r="N181" s="486">
        <v>0</v>
      </c>
      <c r="O181" s="492">
        <v>1234.9100000000001</v>
      </c>
      <c r="P181" s="293"/>
      <c r="Q181" s="293"/>
      <c r="R181" s="293"/>
    </row>
    <row r="182" spans="1:18" s="13" customFormat="1" ht="12.75" customHeight="1" x14ac:dyDescent="0.25">
      <c r="A182" s="368" t="s">
        <v>294</v>
      </c>
      <c r="B182" s="21"/>
      <c r="C182" s="343" t="s">
        <v>295</v>
      </c>
      <c r="D182" s="515">
        <v>1569000</v>
      </c>
      <c r="E182" s="507">
        <v>1569000</v>
      </c>
      <c r="F182" s="507">
        <v>0</v>
      </c>
      <c r="G182" s="507">
        <v>0</v>
      </c>
      <c r="H182" s="507">
        <v>0</v>
      </c>
      <c r="I182" s="516">
        <v>1569000</v>
      </c>
      <c r="J182" s="502">
        <v>1671650.56</v>
      </c>
      <c r="K182" s="486">
        <v>1671650.56</v>
      </c>
      <c r="L182" s="486">
        <v>0</v>
      </c>
      <c r="M182" s="486">
        <v>0</v>
      </c>
      <c r="N182" s="486">
        <v>0</v>
      </c>
      <c r="O182" s="492">
        <v>1671650.56</v>
      </c>
      <c r="P182" s="293"/>
      <c r="Q182" s="293"/>
      <c r="R182" s="293"/>
    </row>
    <row r="183" spans="1:18" s="13" customFormat="1" ht="12.75" customHeight="1" x14ac:dyDescent="0.25">
      <c r="A183" s="368" t="s">
        <v>296</v>
      </c>
      <c r="B183" s="21"/>
      <c r="C183" s="343" t="s">
        <v>297</v>
      </c>
      <c r="D183" s="515">
        <v>1569000</v>
      </c>
      <c r="E183" s="507">
        <v>1569000</v>
      </c>
      <c r="F183" s="507">
        <v>0</v>
      </c>
      <c r="G183" s="507">
        <v>0</v>
      </c>
      <c r="H183" s="507">
        <v>0</v>
      </c>
      <c r="I183" s="516">
        <v>1569000</v>
      </c>
      <c r="J183" s="502">
        <v>1671650.56</v>
      </c>
      <c r="K183" s="486">
        <v>1671650.56</v>
      </c>
      <c r="L183" s="486">
        <v>0</v>
      </c>
      <c r="M183" s="486">
        <v>0</v>
      </c>
      <c r="N183" s="486">
        <v>0</v>
      </c>
      <c r="O183" s="492">
        <v>1671650.56</v>
      </c>
      <c r="P183" s="293"/>
      <c r="Q183" s="293"/>
      <c r="R183" s="293"/>
    </row>
    <row r="184" spans="1:18" s="13" customFormat="1" ht="12.75" customHeight="1" x14ac:dyDescent="0.25">
      <c r="A184" s="368" t="s">
        <v>298</v>
      </c>
      <c r="B184" s="21"/>
      <c r="C184" s="343" t="s">
        <v>299</v>
      </c>
      <c r="D184" s="515">
        <v>199200</v>
      </c>
      <c r="E184" s="507">
        <v>199200</v>
      </c>
      <c r="F184" s="507">
        <v>0</v>
      </c>
      <c r="G184" s="507">
        <v>71300</v>
      </c>
      <c r="H184" s="507">
        <v>30800</v>
      </c>
      <c r="I184" s="516">
        <v>97100</v>
      </c>
      <c r="J184" s="502">
        <v>553604.26</v>
      </c>
      <c r="K184" s="486">
        <v>553604.26</v>
      </c>
      <c r="L184" s="486">
        <v>0</v>
      </c>
      <c r="M184" s="486">
        <v>48985.73</v>
      </c>
      <c r="N184" s="486">
        <v>367518.53</v>
      </c>
      <c r="O184" s="492">
        <v>137100</v>
      </c>
      <c r="P184" s="293"/>
      <c r="Q184" s="293"/>
      <c r="R184" s="293"/>
    </row>
    <row r="185" spans="1:18" s="13" customFormat="1" ht="12.75" customHeight="1" x14ac:dyDescent="0.25">
      <c r="A185" s="368" t="s">
        <v>1205</v>
      </c>
      <c r="B185" s="21"/>
      <c r="C185" s="343" t="s">
        <v>1206</v>
      </c>
      <c r="D185" s="515">
        <v>62100</v>
      </c>
      <c r="E185" s="507">
        <v>62100</v>
      </c>
      <c r="F185" s="507">
        <v>0</v>
      </c>
      <c r="G185" s="507">
        <v>0</v>
      </c>
      <c r="H185" s="507">
        <v>0</v>
      </c>
      <c r="I185" s="516">
        <v>62100</v>
      </c>
      <c r="J185" s="502">
        <v>62100</v>
      </c>
      <c r="K185" s="486">
        <v>62100</v>
      </c>
      <c r="L185" s="486">
        <v>0</v>
      </c>
      <c r="M185" s="486">
        <v>0</v>
      </c>
      <c r="N185" s="486">
        <v>0</v>
      </c>
      <c r="O185" s="492">
        <v>62100</v>
      </c>
      <c r="P185" s="293"/>
      <c r="Q185" s="293"/>
      <c r="R185" s="293"/>
    </row>
    <row r="186" spans="1:18" s="13" customFormat="1" ht="12.75" customHeight="1" x14ac:dyDescent="0.25">
      <c r="A186" s="368" t="s">
        <v>1207</v>
      </c>
      <c r="B186" s="21"/>
      <c r="C186" s="343" t="s">
        <v>1208</v>
      </c>
      <c r="D186" s="515">
        <v>62100</v>
      </c>
      <c r="E186" s="507">
        <v>62100</v>
      </c>
      <c r="F186" s="507">
        <v>0</v>
      </c>
      <c r="G186" s="507">
        <v>0</v>
      </c>
      <c r="H186" s="507">
        <v>0</v>
      </c>
      <c r="I186" s="516">
        <v>62100</v>
      </c>
      <c r="J186" s="502">
        <v>62100</v>
      </c>
      <c r="K186" s="486">
        <v>62100</v>
      </c>
      <c r="L186" s="486">
        <v>0</v>
      </c>
      <c r="M186" s="486">
        <v>0</v>
      </c>
      <c r="N186" s="486">
        <v>0</v>
      </c>
      <c r="O186" s="492">
        <v>62100</v>
      </c>
      <c r="P186" s="293"/>
      <c r="Q186" s="293"/>
      <c r="R186" s="293"/>
    </row>
    <row r="187" spans="1:18" s="13" customFormat="1" ht="12.75" customHeight="1" x14ac:dyDescent="0.25">
      <c r="A187" s="368" t="s">
        <v>1209</v>
      </c>
      <c r="B187" s="21"/>
      <c r="C187" s="343" t="s">
        <v>1210</v>
      </c>
      <c r="D187" s="515">
        <v>20000</v>
      </c>
      <c r="E187" s="507">
        <v>20000</v>
      </c>
      <c r="F187" s="507">
        <v>0</v>
      </c>
      <c r="G187" s="507">
        <v>0</v>
      </c>
      <c r="H187" s="507">
        <v>20000</v>
      </c>
      <c r="I187" s="516">
        <v>0</v>
      </c>
      <c r="J187" s="502">
        <v>20000</v>
      </c>
      <c r="K187" s="486">
        <v>20000</v>
      </c>
      <c r="L187" s="486">
        <v>0</v>
      </c>
      <c r="M187" s="486">
        <v>0</v>
      </c>
      <c r="N187" s="486">
        <v>20000</v>
      </c>
      <c r="O187" s="492">
        <v>0</v>
      </c>
      <c r="P187" s="293"/>
      <c r="Q187" s="293"/>
      <c r="R187" s="293"/>
    </row>
    <row r="188" spans="1:18" s="13" customFormat="1" ht="12.75" customHeight="1" x14ac:dyDescent="0.25">
      <c r="A188" s="368" t="s">
        <v>1211</v>
      </c>
      <c r="B188" s="21"/>
      <c r="C188" s="343" t="s">
        <v>1212</v>
      </c>
      <c r="D188" s="515">
        <v>20000</v>
      </c>
      <c r="E188" s="507">
        <v>20000</v>
      </c>
      <c r="F188" s="507">
        <v>0</v>
      </c>
      <c r="G188" s="507">
        <v>0</v>
      </c>
      <c r="H188" s="507">
        <v>20000</v>
      </c>
      <c r="I188" s="516">
        <v>0</v>
      </c>
      <c r="J188" s="502">
        <v>20000</v>
      </c>
      <c r="K188" s="486">
        <v>20000</v>
      </c>
      <c r="L188" s="486">
        <v>0</v>
      </c>
      <c r="M188" s="486">
        <v>0</v>
      </c>
      <c r="N188" s="486">
        <v>20000</v>
      </c>
      <c r="O188" s="492">
        <v>0</v>
      </c>
      <c r="P188" s="293"/>
      <c r="Q188" s="293"/>
      <c r="R188" s="293"/>
    </row>
    <row r="189" spans="1:18" s="13" customFormat="1" ht="12.75" customHeight="1" x14ac:dyDescent="0.25">
      <c r="A189" s="368" t="s">
        <v>300</v>
      </c>
      <c r="B189" s="21"/>
      <c r="C189" s="343" t="s">
        <v>301</v>
      </c>
      <c r="D189" s="515">
        <v>10000</v>
      </c>
      <c r="E189" s="507">
        <v>10000</v>
      </c>
      <c r="F189" s="507">
        <v>0</v>
      </c>
      <c r="G189" s="507">
        <v>10000</v>
      </c>
      <c r="H189" s="507">
        <v>0</v>
      </c>
      <c r="I189" s="516">
        <v>0</v>
      </c>
      <c r="J189" s="502">
        <v>10000</v>
      </c>
      <c r="K189" s="486">
        <v>10000</v>
      </c>
      <c r="L189" s="486">
        <v>0</v>
      </c>
      <c r="M189" s="486">
        <v>10000</v>
      </c>
      <c r="N189" s="486">
        <v>0</v>
      </c>
      <c r="O189" s="492">
        <v>0</v>
      </c>
      <c r="P189" s="293"/>
      <c r="Q189" s="293"/>
      <c r="R189" s="293"/>
    </row>
    <row r="190" spans="1:18" s="13" customFormat="1" ht="12.75" customHeight="1" x14ac:dyDescent="0.25">
      <c r="A190" s="368" t="s">
        <v>302</v>
      </c>
      <c r="B190" s="21"/>
      <c r="C190" s="343" t="s">
        <v>303</v>
      </c>
      <c r="D190" s="515">
        <v>10000</v>
      </c>
      <c r="E190" s="507">
        <v>10000</v>
      </c>
      <c r="F190" s="507">
        <v>0</v>
      </c>
      <c r="G190" s="507">
        <v>10000</v>
      </c>
      <c r="H190" s="507">
        <v>0</v>
      </c>
      <c r="I190" s="516">
        <v>0</v>
      </c>
      <c r="J190" s="502">
        <v>10000</v>
      </c>
      <c r="K190" s="486">
        <v>10000</v>
      </c>
      <c r="L190" s="486">
        <v>0</v>
      </c>
      <c r="M190" s="486">
        <v>10000</v>
      </c>
      <c r="N190" s="486">
        <v>0</v>
      </c>
      <c r="O190" s="492">
        <v>0</v>
      </c>
      <c r="P190" s="293"/>
      <c r="Q190" s="293"/>
      <c r="R190" s="293"/>
    </row>
    <row r="191" spans="1:18" s="13" customFormat="1" ht="12.75" customHeight="1" x14ac:dyDescent="0.25">
      <c r="A191" s="368" t="s">
        <v>304</v>
      </c>
      <c r="B191" s="21"/>
      <c r="C191" s="343" t="s">
        <v>305</v>
      </c>
      <c r="D191" s="515">
        <v>95600</v>
      </c>
      <c r="E191" s="507">
        <v>95600</v>
      </c>
      <c r="F191" s="507">
        <v>0</v>
      </c>
      <c r="G191" s="507">
        <v>60600</v>
      </c>
      <c r="H191" s="507">
        <v>0</v>
      </c>
      <c r="I191" s="516">
        <v>35000</v>
      </c>
      <c r="J191" s="502">
        <v>471630.9</v>
      </c>
      <c r="K191" s="486">
        <v>471630.9</v>
      </c>
      <c r="L191" s="486">
        <v>0</v>
      </c>
      <c r="M191" s="486">
        <v>60615.48</v>
      </c>
      <c r="N191" s="486">
        <v>336015.42</v>
      </c>
      <c r="O191" s="492">
        <v>75000</v>
      </c>
      <c r="P191" s="293"/>
      <c r="Q191" s="293"/>
      <c r="R191" s="293"/>
    </row>
    <row r="192" spans="1:18" s="13" customFormat="1" ht="12.75" customHeight="1" x14ac:dyDescent="0.25">
      <c r="A192" s="368" t="s">
        <v>306</v>
      </c>
      <c r="B192" s="21"/>
      <c r="C192" s="343" t="s">
        <v>307</v>
      </c>
      <c r="D192" s="515">
        <v>60600</v>
      </c>
      <c r="E192" s="507">
        <v>60600</v>
      </c>
      <c r="F192" s="507">
        <v>0</v>
      </c>
      <c r="G192" s="507">
        <v>60600</v>
      </c>
      <c r="H192" s="507">
        <v>0</v>
      </c>
      <c r="I192" s="516">
        <v>0</v>
      </c>
      <c r="J192" s="502">
        <v>60615.48</v>
      </c>
      <c r="K192" s="486">
        <v>60615.48</v>
      </c>
      <c r="L192" s="486">
        <v>0</v>
      </c>
      <c r="M192" s="486">
        <v>60615.48</v>
      </c>
      <c r="N192" s="486">
        <v>0</v>
      </c>
      <c r="O192" s="492">
        <v>0</v>
      </c>
      <c r="P192" s="293"/>
      <c r="Q192" s="293"/>
      <c r="R192" s="293"/>
    </row>
    <row r="193" spans="1:18" s="13" customFormat="1" ht="12.75" customHeight="1" x14ac:dyDescent="0.25">
      <c r="A193" s="368" t="s">
        <v>1213</v>
      </c>
      <c r="B193" s="21"/>
      <c r="C193" s="343" t="s">
        <v>1214</v>
      </c>
      <c r="D193" s="515">
        <v>35000</v>
      </c>
      <c r="E193" s="507">
        <v>35000</v>
      </c>
      <c r="F193" s="507">
        <v>0</v>
      </c>
      <c r="G193" s="507">
        <v>0</v>
      </c>
      <c r="H193" s="507">
        <v>0</v>
      </c>
      <c r="I193" s="516">
        <v>35000</v>
      </c>
      <c r="J193" s="502">
        <v>75000</v>
      </c>
      <c r="K193" s="486">
        <v>75000</v>
      </c>
      <c r="L193" s="486">
        <v>0</v>
      </c>
      <c r="M193" s="486">
        <v>0</v>
      </c>
      <c r="N193" s="486">
        <v>0</v>
      </c>
      <c r="O193" s="492">
        <v>75000</v>
      </c>
      <c r="P193" s="293"/>
      <c r="Q193" s="293"/>
      <c r="R193" s="293"/>
    </row>
    <row r="194" spans="1:18" s="13" customFormat="1" ht="12.75" customHeight="1" x14ac:dyDescent="0.25">
      <c r="A194" s="368" t="s">
        <v>308</v>
      </c>
      <c r="B194" s="21"/>
      <c r="C194" s="343" t="s">
        <v>309</v>
      </c>
      <c r="D194" s="515">
        <v>0</v>
      </c>
      <c r="E194" s="507">
        <v>0</v>
      </c>
      <c r="F194" s="507">
        <v>0</v>
      </c>
      <c r="G194" s="507">
        <v>0</v>
      </c>
      <c r="H194" s="507">
        <v>0</v>
      </c>
      <c r="I194" s="516">
        <v>0</v>
      </c>
      <c r="J194" s="502">
        <v>336015.42</v>
      </c>
      <c r="K194" s="486">
        <v>336015.42</v>
      </c>
      <c r="L194" s="486">
        <v>0</v>
      </c>
      <c r="M194" s="486">
        <v>0</v>
      </c>
      <c r="N194" s="486">
        <v>336015.42</v>
      </c>
      <c r="O194" s="492">
        <v>0</v>
      </c>
      <c r="P194" s="293"/>
      <c r="Q194" s="293"/>
      <c r="R194" s="293"/>
    </row>
    <row r="195" spans="1:18" s="13" customFormat="1" ht="12.75" customHeight="1" x14ac:dyDescent="0.25">
      <c r="A195" s="368" t="s">
        <v>310</v>
      </c>
      <c r="B195" s="21"/>
      <c r="C195" s="343" t="s">
        <v>311</v>
      </c>
      <c r="D195" s="515">
        <v>11500</v>
      </c>
      <c r="E195" s="507">
        <v>11500</v>
      </c>
      <c r="F195" s="507">
        <v>0</v>
      </c>
      <c r="G195" s="507">
        <v>700</v>
      </c>
      <c r="H195" s="507">
        <v>10800</v>
      </c>
      <c r="I195" s="516">
        <v>0</v>
      </c>
      <c r="J195" s="502">
        <v>-10126.64</v>
      </c>
      <c r="K195" s="486">
        <v>-10126.64</v>
      </c>
      <c r="L195" s="486">
        <v>0</v>
      </c>
      <c r="M195" s="486">
        <v>-21629.75</v>
      </c>
      <c r="N195" s="486">
        <v>11503.11</v>
      </c>
      <c r="O195" s="492">
        <v>0</v>
      </c>
      <c r="P195" s="293"/>
      <c r="Q195" s="293"/>
      <c r="R195" s="293"/>
    </row>
    <row r="196" spans="1:18" s="13" customFormat="1" ht="12.75" customHeight="1" x14ac:dyDescent="0.25">
      <c r="A196" s="368" t="s">
        <v>312</v>
      </c>
      <c r="B196" s="21"/>
      <c r="C196" s="343" t="s">
        <v>313</v>
      </c>
      <c r="D196" s="515">
        <v>11300</v>
      </c>
      <c r="E196" s="507">
        <v>11300</v>
      </c>
      <c r="F196" s="507">
        <v>0</v>
      </c>
      <c r="G196" s="507">
        <v>500</v>
      </c>
      <c r="H196" s="507">
        <v>10800</v>
      </c>
      <c r="I196" s="516">
        <v>0</v>
      </c>
      <c r="J196" s="502">
        <v>-10409.15</v>
      </c>
      <c r="K196" s="486">
        <v>-10409.15</v>
      </c>
      <c r="L196" s="486">
        <v>0</v>
      </c>
      <c r="M196" s="486">
        <v>-21912.26</v>
      </c>
      <c r="N196" s="486">
        <v>11503.11</v>
      </c>
      <c r="O196" s="492">
        <v>0</v>
      </c>
      <c r="P196" s="293"/>
      <c r="Q196" s="293"/>
      <c r="R196" s="293"/>
    </row>
    <row r="197" spans="1:18" s="13" customFormat="1" ht="12.75" customHeight="1" x14ac:dyDescent="0.25">
      <c r="A197" s="368" t="s">
        <v>1215</v>
      </c>
      <c r="B197" s="21"/>
      <c r="C197" s="343" t="s">
        <v>1216</v>
      </c>
      <c r="D197" s="515">
        <v>200</v>
      </c>
      <c r="E197" s="507">
        <v>200</v>
      </c>
      <c r="F197" s="507">
        <v>0</v>
      </c>
      <c r="G197" s="507">
        <v>200</v>
      </c>
      <c r="H197" s="507">
        <v>0</v>
      </c>
      <c r="I197" s="516">
        <v>0</v>
      </c>
      <c r="J197" s="502">
        <v>282.51</v>
      </c>
      <c r="K197" s="486">
        <v>282.51</v>
      </c>
      <c r="L197" s="486">
        <v>0</v>
      </c>
      <c r="M197" s="486">
        <v>282.51</v>
      </c>
      <c r="N197" s="486">
        <v>0</v>
      </c>
      <c r="O197" s="492">
        <v>0</v>
      </c>
      <c r="P197" s="293"/>
      <c r="Q197" s="293"/>
      <c r="R197" s="293"/>
    </row>
    <row r="198" spans="1:18" s="13" customFormat="1" ht="12.75" customHeight="1" x14ac:dyDescent="0.25">
      <c r="A198" s="368" t="s">
        <v>314</v>
      </c>
      <c r="B198" s="21"/>
      <c r="C198" s="343" t="s">
        <v>315</v>
      </c>
      <c r="D198" s="515">
        <v>60761</v>
      </c>
      <c r="E198" s="507">
        <v>60761</v>
      </c>
      <c r="F198" s="507">
        <v>0</v>
      </c>
      <c r="G198" s="507">
        <v>0</v>
      </c>
      <c r="H198" s="507">
        <v>0</v>
      </c>
      <c r="I198" s="516">
        <v>60761</v>
      </c>
      <c r="J198" s="502">
        <v>116742.57</v>
      </c>
      <c r="K198" s="486">
        <v>116742.57</v>
      </c>
      <c r="L198" s="486">
        <v>0</v>
      </c>
      <c r="M198" s="486">
        <v>-2452.44</v>
      </c>
      <c r="N198" s="486">
        <v>83344.399999999994</v>
      </c>
      <c r="O198" s="492">
        <v>35850.61</v>
      </c>
      <c r="P198" s="293"/>
      <c r="Q198" s="293"/>
      <c r="R198" s="293"/>
    </row>
    <row r="199" spans="1:18" s="13" customFormat="1" ht="12.75" customHeight="1" x14ac:dyDescent="0.25">
      <c r="A199" s="368" t="s">
        <v>316</v>
      </c>
      <c r="B199" s="21"/>
      <c r="C199" s="343" t="s">
        <v>317</v>
      </c>
      <c r="D199" s="515">
        <v>0</v>
      </c>
      <c r="E199" s="507">
        <v>0</v>
      </c>
      <c r="F199" s="507">
        <v>0</v>
      </c>
      <c r="G199" s="507">
        <v>0</v>
      </c>
      <c r="H199" s="507">
        <v>0</v>
      </c>
      <c r="I199" s="516">
        <v>0</v>
      </c>
      <c r="J199" s="502">
        <v>55981.57</v>
      </c>
      <c r="K199" s="486">
        <v>55981.57</v>
      </c>
      <c r="L199" s="486">
        <v>0</v>
      </c>
      <c r="M199" s="486">
        <v>-2452.44</v>
      </c>
      <c r="N199" s="486">
        <v>83344.399999999994</v>
      </c>
      <c r="O199" s="492">
        <v>-24910.39</v>
      </c>
      <c r="P199" s="293"/>
      <c r="Q199" s="293"/>
      <c r="R199" s="293"/>
    </row>
    <row r="200" spans="1:18" s="13" customFormat="1" ht="12.75" customHeight="1" x14ac:dyDescent="0.25">
      <c r="A200" s="368" t="s">
        <v>474</v>
      </c>
      <c r="B200" s="21"/>
      <c r="C200" s="343" t="s">
        <v>475</v>
      </c>
      <c r="D200" s="515">
        <v>0</v>
      </c>
      <c r="E200" s="507">
        <v>0</v>
      </c>
      <c r="F200" s="507">
        <v>0</v>
      </c>
      <c r="G200" s="507">
        <v>0</v>
      </c>
      <c r="H200" s="507">
        <v>0</v>
      </c>
      <c r="I200" s="516">
        <v>0</v>
      </c>
      <c r="J200" s="502">
        <v>-2452.44</v>
      </c>
      <c r="K200" s="486">
        <v>-2452.44</v>
      </c>
      <c r="L200" s="486">
        <v>0</v>
      </c>
      <c r="M200" s="486">
        <v>-2452.44</v>
      </c>
      <c r="N200" s="486">
        <v>0</v>
      </c>
      <c r="O200" s="492">
        <v>0</v>
      </c>
      <c r="P200" s="293"/>
      <c r="Q200" s="293"/>
      <c r="R200" s="293"/>
    </row>
    <row r="201" spans="1:18" s="13" customFormat="1" ht="12.75" customHeight="1" x14ac:dyDescent="0.25">
      <c r="A201" s="368" t="s">
        <v>318</v>
      </c>
      <c r="B201" s="21"/>
      <c r="C201" s="343" t="s">
        <v>319</v>
      </c>
      <c r="D201" s="515">
        <v>0</v>
      </c>
      <c r="E201" s="507">
        <v>0</v>
      </c>
      <c r="F201" s="507">
        <v>0</v>
      </c>
      <c r="G201" s="507">
        <v>0</v>
      </c>
      <c r="H201" s="507">
        <v>0</v>
      </c>
      <c r="I201" s="516">
        <v>0</v>
      </c>
      <c r="J201" s="502">
        <v>-24910.39</v>
      </c>
      <c r="K201" s="486">
        <v>-24910.39</v>
      </c>
      <c r="L201" s="486">
        <v>0</v>
      </c>
      <c r="M201" s="486">
        <v>0</v>
      </c>
      <c r="N201" s="486">
        <v>0</v>
      </c>
      <c r="O201" s="492">
        <v>-24910.39</v>
      </c>
      <c r="P201" s="293"/>
      <c r="Q201" s="293"/>
      <c r="R201" s="293"/>
    </row>
    <row r="202" spans="1:18" s="13" customFormat="1" ht="12.75" customHeight="1" x14ac:dyDescent="0.25">
      <c r="A202" s="368" t="s">
        <v>320</v>
      </c>
      <c r="B202" s="21"/>
      <c r="C202" s="343" t="s">
        <v>321</v>
      </c>
      <c r="D202" s="515">
        <v>0</v>
      </c>
      <c r="E202" s="507">
        <v>0</v>
      </c>
      <c r="F202" s="507">
        <v>0</v>
      </c>
      <c r="G202" s="507">
        <v>0</v>
      </c>
      <c r="H202" s="507">
        <v>0</v>
      </c>
      <c r="I202" s="516">
        <v>0</v>
      </c>
      <c r="J202" s="502">
        <v>83344.399999999994</v>
      </c>
      <c r="K202" s="486">
        <v>83344.399999999994</v>
      </c>
      <c r="L202" s="486">
        <v>0</v>
      </c>
      <c r="M202" s="486">
        <v>0</v>
      </c>
      <c r="N202" s="486">
        <v>83344.399999999994</v>
      </c>
      <c r="O202" s="492">
        <v>0</v>
      </c>
      <c r="P202" s="293"/>
      <c r="Q202" s="293"/>
      <c r="R202" s="293"/>
    </row>
    <row r="203" spans="1:18" s="13" customFormat="1" ht="12.75" customHeight="1" x14ac:dyDescent="0.25">
      <c r="A203" s="368" t="s">
        <v>504</v>
      </c>
      <c r="B203" s="21"/>
      <c r="C203" s="343" t="s">
        <v>1217</v>
      </c>
      <c r="D203" s="515">
        <v>60761</v>
      </c>
      <c r="E203" s="507">
        <v>60761</v>
      </c>
      <c r="F203" s="507">
        <v>0</v>
      </c>
      <c r="G203" s="507">
        <v>0</v>
      </c>
      <c r="H203" s="507">
        <v>0</v>
      </c>
      <c r="I203" s="516">
        <v>60761</v>
      </c>
      <c r="J203" s="502">
        <v>60761</v>
      </c>
      <c r="K203" s="486">
        <v>60761</v>
      </c>
      <c r="L203" s="486">
        <v>0</v>
      </c>
      <c r="M203" s="486">
        <v>0</v>
      </c>
      <c r="N203" s="486">
        <v>0</v>
      </c>
      <c r="O203" s="492">
        <v>60761</v>
      </c>
      <c r="P203" s="293"/>
      <c r="Q203" s="293"/>
      <c r="R203" s="293"/>
    </row>
    <row r="204" spans="1:18" s="13" customFormat="1" ht="12.75" customHeight="1" x14ac:dyDescent="0.25">
      <c r="A204" s="368" t="s">
        <v>1218</v>
      </c>
      <c r="B204" s="21"/>
      <c r="C204" s="343" t="s">
        <v>1219</v>
      </c>
      <c r="D204" s="515">
        <v>60761</v>
      </c>
      <c r="E204" s="507">
        <v>60761</v>
      </c>
      <c r="F204" s="507">
        <v>0</v>
      </c>
      <c r="G204" s="507">
        <v>0</v>
      </c>
      <c r="H204" s="507">
        <v>0</v>
      </c>
      <c r="I204" s="516">
        <v>60761</v>
      </c>
      <c r="J204" s="502">
        <v>60761</v>
      </c>
      <c r="K204" s="486">
        <v>60761</v>
      </c>
      <c r="L204" s="486">
        <v>0</v>
      </c>
      <c r="M204" s="486">
        <v>0</v>
      </c>
      <c r="N204" s="486">
        <v>0</v>
      </c>
      <c r="O204" s="492">
        <v>60761</v>
      </c>
      <c r="P204" s="293"/>
      <c r="Q204" s="293"/>
      <c r="R204" s="293"/>
    </row>
    <row r="205" spans="1:18" s="13" customFormat="1" ht="12.75" customHeight="1" x14ac:dyDescent="0.25">
      <c r="A205" s="368" t="s">
        <v>322</v>
      </c>
      <c r="B205" s="21"/>
      <c r="C205" s="343" t="s">
        <v>323</v>
      </c>
      <c r="D205" s="515">
        <v>2299026222</v>
      </c>
      <c r="E205" s="507">
        <v>2299026222</v>
      </c>
      <c r="F205" s="507">
        <v>44439643.549999997</v>
      </c>
      <c r="G205" s="507">
        <v>2049297251.55</v>
      </c>
      <c r="H205" s="507">
        <v>185074800</v>
      </c>
      <c r="I205" s="516">
        <v>109093814</v>
      </c>
      <c r="J205" s="502">
        <v>2277492003.5300002</v>
      </c>
      <c r="K205" s="486">
        <v>2277492003.5300002</v>
      </c>
      <c r="L205" s="486">
        <v>44439643.549999997</v>
      </c>
      <c r="M205" s="486">
        <v>2031585034.4400001</v>
      </c>
      <c r="N205" s="486">
        <v>183279438.03</v>
      </c>
      <c r="O205" s="492">
        <v>107067174.61</v>
      </c>
      <c r="P205" s="293"/>
      <c r="Q205" s="293"/>
      <c r="R205" s="293"/>
    </row>
    <row r="206" spans="1:18" s="13" customFormat="1" ht="12.75" customHeight="1" x14ac:dyDescent="0.25">
      <c r="A206" s="368" t="s">
        <v>324</v>
      </c>
      <c r="B206" s="21"/>
      <c r="C206" s="343" t="s">
        <v>325</v>
      </c>
      <c r="D206" s="515">
        <v>2290799600</v>
      </c>
      <c r="E206" s="507">
        <v>2290799600</v>
      </c>
      <c r="F206" s="507">
        <v>44439643.549999997</v>
      </c>
      <c r="G206" s="507">
        <v>2043374951.55</v>
      </c>
      <c r="H206" s="507">
        <v>185074800</v>
      </c>
      <c r="I206" s="516">
        <v>106789492</v>
      </c>
      <c r="J206" s="502">
        <v>2272411572.5599999</v>
      </c>
      <c r="K206" s="486">
        <v>2272411572.5599999</v>
      </c>
      <c r="L206" s="486">
        <v>44439643.549999997</v>
      </c>
      <c r="M206" s="486">
        <v>2026804332.47</v>
      </c>
      <c r="N206" s="486">
        <v>183279438.03</v>
      </c>
      <c r="O206" s="492">
        <v>106767445.61</v>
      </c>
      <c r="P206" s="293"/>
      <c r="Q206" s="293"/>
      <c r="R206" s="293"/>
    </row>
    <row r="207" spans="1:18" s="13" customFormat="1" ht="12.75" customHeight="1" x14ac:dyDescent="0.25">
      <c r="A207" s="368" t="s">
        <v>326</v>
      </c>
      <c r="B207" s="21"/>
      <c r="C207" s="343" t="s">
        <v>327</v>
      </c>
      <c r="D207" s="515">
        <v>319700800</v>
      </c>
      <c r="E207" s="507">
        <v>319700800</v>
      </c>
      <c r="F207" s="507">
        <v>7000000</v>
      </c>
      <c r="G207" s="507">
        <v>234618500</v>
      </c>
      <c r="H207" s="507">
        <v>41308500</v>
      </c>
      <c r="I207" s="516">
        <v>50773800</v>
      </c>
      <c r="J207" s="502">
        <v>319700800</v>
      </c>
      <c r="K207" s="486">
        <v>319700800</v>
      </c>
      <c r="L207" s="486">
        <v>7000000</v>
      </c>
      <c r="M207" s="486">
        <v>234618500</v>
      </c>
      <c r="N207" s="486">
        <v>41308500</v>
      </c>
      <c r="O207" s="492">
        <v>50773800</v>
      </c>
      <c r="P207" s="293"/>
      <c r="Q207" s="293"/>
      <c r="R207" s="293"/>
    </row>
    <row r="208" spans="1:18" s="13" customFormat="1" ht="12.75" customHeight="1" x14ac:dyDescent="0.25">
      <c r="A208" s="368" t="s">
        <v>328</v>
      </c>
      <c r="B208" s="21"/>
      <c r="C208" s="343" t="s">
        <v>329</v>
      </c>
      <c r="D208" s="515">
        <v>286110500</v>
      </c>
      <c r="E208" s="507">
        <v>286110500</v>
      </c>
      <c r="F208" s="507">
        <v>0</v>
      </c>
      <c r="G208" s="507">
        <v>202732700</v>
      </c>
      <c r="H208" s="507">
        <v>41308500</v>
      </c>
      <c r="I208" s="516">
        <v>42069300</v>
      </c>
      <c r="J208" s="502">
        <v>286110500</v>
      </c>
      <c r="K208" s="486">
        <v>286110500</v>
      </c>
      <c r="L208" s="486">
        <v>0</v>
      </c>
      <c r="M208" s="486">
        <v>202732700</v>
      </c>
      <c r="N208" s="486">
        <v>41308500</v>
      </c>
      <c r="O208" s="492">
        <v>42069300</v>
      </c>
      <c r="P208" s="293"/>
      <c r="Q208" s="293"/>
      <c r="R208" s="293"/>
    </row>
    <row r="209" spans="1:18" s="13" customFormat="1" ht="12.75" customHeight="1" x14ac:dyDescent="0.25">
      <c r="A209" s="368" t="s">
        <v>330</v>
      </c>
      <c r="B209" s="21"/>
      <c r="C209" s="343" t="s">
        <v>331</v>
      </c>
      <c r="D209" s="515">
        <v>202732700</v>
      </c>
      <c r="E209" s="507">
        <v>202732700</v>
      </c>
      <c r="F209" s="507">
        <v>0</v>
      </c>
      <c r="G209" s="507">
        <v>202732700</v>
      </c>
      <c r="H209" s="507">
        <v>0</v>
      </c>
      <c r="I209" s="516">
        <v>0</v>
      </c>
      <c r="J209" s="502">
        <v>202732700</v>
      </c>
      <c r="K209" s="486">
        <v>202732700</v>
      </c>
      <c r="L209" s="486">
        <v>0</v>
      </c>
      <c r="M209" s="486">
        <v>202732700</v>
      </c>
      <c r="N209" s="486">
        <v>0</v>
      </c>
      <c r="O209" s="492">
        <v>0</v>
      </c>
      <c r="P209" s="293"/>
      <c r="Q209" s="293"/>
      <c r="R209" s="293"/>
    </row>
    <row r="210" spans="1:18" s="13" customFormat="1" ht="12.75" customHeight="1" x14ac:dyDescent="0.25">
      <c r="A210" s="368" t="s">
        <v>332</v>
      </c>
      <c r="B210" s="21"/>
      <c r="C210" s="343" t="s">
        <v>333</v>
      </c>
      <c r="D210" s="515">
        <v>42069300</v>
      </c>
      <c r="E210" s="507">
        <v>42069300</v>
      </c>
      <c r="F210" s="507">
        <v>0</v>
      </c>
      <c r="G210" s="507">
        <v>0</v>
      </c>
      <c r="H210" s="507">
        <v>0</v>
      </c>
      <c r="I210" s="516">
        <v>42069300</v>
      </c>
      <c r="J210" s="502">
        <v>42069300</v>
      </c>
      <c r="K210" s="486">
        <v>42069300</v>
      </c>
      <c r="L210" s="486">
        <v>0</v>
      </c>
      <c r="M210" s="486">
        <v>0</v>
      </c>
      <c r="N210" s="486">
        <v>0</v>
      </c>
      <c r="O210" s="492">
        <v>42069300</v>
      </c>
      <c r="P210" s="293"/>
      <c r="Q210" s="293"/>
      <c r="R210" s="293"/>
    </row>
    <row r="211" spans="1:18" s="13" customFormat="1" ht="12.75" customHeight="1" x14ac:dyDescent="0.25">
      <c r="A211" s="368" t="s">
        <v>1220</v>
      </c>
      <c r="B211" s="21"/>
      <c r="C211" s="343" t="s">
        <v>335</v>
      </c>
      <c r="D211" s="515">
        <v>41308500</v>
      </c>
      <c r="E211" s="507">
        <v>41308500</v>
      </c>
      <c r="F211" s="507">
        <v>0</v>
      </c>
      <c r="G211" s="507">
        <v>0</v>
      </c>
      <c r="H211" s="507">
        <v>41308500</v>
      </c>
      <c r="I211" s="516">
        <v>0</v>
      </c>
      <c r="J211" s="502">
        <v>41308500</v>
      </c>
      <c r="K211" s="486">
        <v>41308500</v>
      </c>
      <c r="L211" s="486">
        <v>0</v>
      </c>
      <c r="M211" s="486">
        <v>0</v>
      </c>
      <c r="N211" s="486">
        <v>41308500</v>
      </c>
      <c r="O211" s="492">
        <v>0</v>
      </c>
      <c r="P211" s="293"/>
      <c r="Q211" s="293"/>
      <c r="R211" s="293"/>
    </row>
    <row r="212" spans="1:18" s="13" customFormat="1" ht="12.75" customHeight="1" x14ac:dyDescent="0.25">
      <c r="A212" s="368" t="s">
        <v>1221</v>
      </c>
      <c r="B212" s="21"/>
      <c r="C212" s="343" t="s">
        <v>1222</v>
      </c>
      <c r="D212" s="515">
        <v>19539200</v>
      </c>
      <c r="E212" s="507">
        <v>19539200</v>
      </c>
      <c r="F212" s="507">
        <v>0</v>
      </c>
      <c r="G212" s="507">
        <v>19539200</v>
      </c>
      <c r="H212" s="507">
        <v>0</v>
      </c>
      <c r="I212" s="516">
        <v>0</v>
      </c>
      <c r="J212" s="502">
        <v>19539200</v>
      </c>
      <c r="K212" s="486">
        <v>19539200</v>
      </c>
      <c r="L212" s="486">
        <v>0</v>
      </c>
      <c r="M212" s="486">
        <v>19539200</v>
      </c>
      <c r="N212" s="486">
        <v>0</v>
      </c>
      <c r="O212" s="492">
        <v>0</v>
      </c>
      <c r="P212" s="293"/>
      <c r="Q212" s="293"/>
      <c r="R212" s="293"/>
    </row>
    <row r="213" spans="1:18" s="13" customFormat="1" ht="12.75" customHeight="1" x14ac:dyDescent="0.25">
      <c r="A213" s="368" t="s">
        <v>1223</v>
      </c>
      <c r="B213" s="21"/>
      <c r="C213" s="343" t="s">
        <v>1224</v>
      </c>
      <c r="D213" s="515">
        <v>19539200</v>
      </c>
      <c r="E213" s="507">
        <v>19539200</v>
      </c>
      <c r="F213" s="507">
        <v>0</v>
      </c>
      <c r="G213" s="507">
        <v>19539200</v>
      </c>
      <c r="H213" s="507">
        <v>0</v>
      </c>
      <c r="I213" s="516">
        <v>0</v>
      </c>
      <c r="J213" s="502">
        <v>19539200</v>
      </c>
      <c r="K213" s="486">
        <v>19539200</v>
      </c>
      <c r="L213" s="486">
        <v>0</v>
      </c>
      <c r="M213" s="486">
        <v>19539200</v>
      </c>
      <c r="N213" s="486">
        <v>0</v>
      </c>
      <c r="O213" s="492">
        <v>0</v>
      </c>
      <c r="P213" s="293"/>
      <c r="Q213" s="293"/>
      <c r="R213" s="293"/>
    </row>
    <row r="214" spans="1:18" s="13" customFormat="1" ht="12.75" customHeight="1" x14ac:dyDescent="0.25">
      <c r="A214" s="368" t="s">
        <v>336</v>
      </c>
      <c r="B214" s="21"/>
      <c r="C214" s="343" t="s">
        <v>337</v>
      </c>
      <c r="D214" s="515">
        <v>0</v>
      </c>
      <c r="E214" s="507">
        <v>0</v>
      </c>
      <c r="F214" s="507">
        <v>7000000</v>
      </c>
      <c r="G214" s="507">
        <v>0</v>
      </c>
      <c r="H214" s="507">
        <v>0</v>
      </c>
      <c r="I214" s="516">
        <v>7000000</v>
      </c>
      <c r="J214" s="502">
        <v>0</v>
      </c>
      <c r="K214" s="486">
        <v>0</v>
      </c>
      <c r="L214" s="486">
        <v>7000000</v>
      </c>
      <c r="M214" s="486">
        <v>0</v>
      </c>
      <c r="N214" s="486">
        <v>0</v>
      </c>
      <c r="O214" s="492">
        <v>7000000</v>
      </c>
      <c r="P214" s="293"/>
      <c r="Q214" s="293"/>
      <c r="R214" s="293"/>
    </row>
    <row r="215" spans="1:18" s="13" customFormat="1" ht="12.75" customHeight="1" x14ac:dyDescent="0.25">
      <c r="A215" s="368" t="s">
        <v>338</v>
      </c>
      <c r="B215" s="21"/>
      <c r="C215" s="343" t="s">
        <v>339</v>
      </c>
      <c r="D215" s="515">
        <v>0</v>
      </c>
      <c r="E215" s="507">
        <v>0</v>
      </c>
      <c r="F215" s="507">
        <v>7000000</v>
      </c>
      <c r="G215" s="507">
        <v>0</v>
      </c>
      <c r="H215" s="507">
        <v>0</v>
      </c>
      <c r="I215" s="516">
        <v>7000000</v>
      </c>
      <c r="J215" s="502">
        <v>0</v>
      </c>
      <c r="K215" s="486">
        <v>0</v>
      </c>
      <c r="L215" s="486">
        <v>7000000</v>
      </c>
      <c r="M215" s="486">
        <v>0</v>
      </c>
      <c r="N215" s="486">
        <v>0</v>
      </c>
      <c r="O215" s="492">
        <v>7000000</v>
      </c>
      <c r="P215" s="293"/>
      <c r="Q215" s="293"/>
      <c r="R215" s="293"/>
    </row>
    <row r="216" spans="1:18" s="13" customFormat="1" ht="12.75" customHeight="1" x14ac:dyDescent="0.25">
      <c r="A216" s="368" t="s">
        <v>1225</v>
      </c>
      <c r="B216" s="21"/>
      <c r="C216" s="343" t="s">
        <v>1226</v>
      </c>
      <c r="D216" s="515">
        <v>14051100</v>
      </c>
      <c r="E216" s="507">
        <v>14051100</v>
      </c>
      <c r="F216" s="507">
        <v>0</v>
      </c>
      <c r="G216" s="507">
        <v>12346600</v>
      </c>
      <c r="H216" s="507">
        <v>0</v>
      </c>
      <c r="I216" s="516">
        <v>1704500</v>
      </c>
      <c r="J216" s="502">
        <v>14051100</v>
      </c>
      <c r="K216" s="486">
        <v>14051100</v>
      </c>
      <c r="L216" s="486">
        <v>0</v>
      </c>
      <c r="M216" s="486">
        <v>12346600</v>
      </c>
      <c r="N216" s="486">
        <v>0</v>
      </c>
      <c r="O216" s="492">
        <v>1704500</v>
      </c>
      <c r="P216" s="293"/>
      <c r="Q216" s="293"/>
      <c r="R216" s="293"/>
    </row>
    <row r="217" spans="1:18" s="13" customFormat="1" ht="12.75" customHeight="1" x14ac:dyDescent="0.25">
      <c r="A217" s="368" t="s">
        <v>1227</v>
      </c>
      <c r="B217" s="21"/>
      <c r="C217" s="343" t="s">
        <v>1228</v>
      </c>
      <c r="D217" s="515">
        <v>12346600</v>
      </c>
      <c r="E217" s="507">
        <v>12346600</v>
      </c>
      <c r="F217" s="507">
        <v>0</v>
      </c>
      <c r="G217" s="507">
        <v>12346600</v>
      </c>
      <c r="H217" s="507">
        <v>0</v>
      </c>
      <c r="I217" s="516">
        <v>0</v>
      </c>
      <c r="J217" s="502">
        <v>12346600</v>
      </c>
      <c r="K217" s="486">
        <v>12346600</v>
      </c>
      <c r="L217" s="486">
        <v>0</v>
      </c>
      <c r="M217" s="486">
        <v>12346600</v>
      </c>
      <c r="N217" s="486">
        <v>0</v>
      </c>
      <c r="O217" s="492">
        <v>0</v>
      </c>
      <c r="P217" s="293"/>
      <c r="Q217" s="293"/>
      <c r="R217" s="293"/>
    </row>
    <row r="218" spans="1:18" s="13" customFormat="1" ht="12.75" customHeight="1" x14ac:dyDescent="0.25">
      <c r="A218" s="368" t="s">
        <v>1229</v>
      </c>
      <c r="B218" s="21"/>
      <c r="C218" s="343" t="s">
        <v>1230</v>
      </c>
      <c r="D218" s="515">
        <v>1704500</v>
      </c>
      <c r="E218" s="507">
        <v>1704500</v>
      </c>
      <c r="F218" s="507">
        <v>0</v>
      </c>
      <c r="G218" s="507">
        <v>0</v>
      </c>
      <c r="H218" s="507">
        <v>0</v>
      </c>
      <c r="I218" s="516">
        <v>1704500</v>
      </c>
      <c r="J218" s="502">
        <v>1704500</v>
      </c>
      <c r="K218" s="486">
        <v>1704500</v>
      </c>
      <c r="L218" s="486">
        <v>0</v>
      </c>
      <c r="M218" s="486">
        <v>0</v>
      </c>
      <c r="N218" s="486">
        <v>0</v>
      </c>
      <c r="O218" s="492">
        <v>1704500</v>
      </c>
      <c r="P218" s="293"/>
      <c r="Q218" s="293"/>
      <c r="R218" s="293"/>
    </row>
    <row r="219" spans="1:18" s="13" customFormat="1" ht="12.75" customHeight="1" x14ac:dyDescent="0.25">
      <c r="A219" s="368" t="s">
        <v>340</v>
      </c>
      <c r="B219" s="21"/>
      <c r="C219" s="343" t="s">
        <v>341</v>
      </c>
      <c r="D219" s="515">
        <v>620165800</v>
      </c>
      <c r="E219" s="507">
        <v>620165800</v>
      </c>
      <c r="F219" s="507">
        <v>2447500</v>
      </c>
      <c r="G219" s="507">
        <v>468402000</v>
      </c>
      <c r="H219" s="507">
        <v>133213800</v>
      </c>
      <c r="I219" s="516">
        <v>20997500</v>
      </c>
      <c r="J219" s="502">
        <v>610041045.22000003</v>
      </c>
      <c r="K219" s="486">
        <v>610041045.22000003</v>
      </c>
      <c r="L219" s="486">
        <v>2447500</v>
      </c>
      <c r="M219" s="486">
        <v>460094653.57999998</v>
      </c>
      <c r="N219" s="486">
        <v>131418438.03</v>
      </c>
      <c r="O219" s="492">
        <v>20975453.609999999</v>
      </c>
      <c r="P219" s="293"/>
      <c r="Q219" s="293"/>
      <c r="R219" s="293"/>
    </row>
    <row r="220" spans="1:18" s="13" customFormat="1" ht="12.75" customHeight="1" x14ac:dyDescent="0.25">
      <c r="A220" s="368" t="s">
        <v>342</v>
      </c>
      <c r="B220" s="21"/>
      <c r="C220" s="343" t="s">
        <v>343</v>
      </c>
      <c r="D220" s="515">
        <v>169407900</v>
      </c>
      <c r="E220" s="507">
        <v>169407900</v>
      </c>
      <c r="F220" s="507">
        <v>0</v>
      </c>
      <c r="G220" s="507">
        <v>157373500</v>
      </c>
      <c r="H220" s="507">
        <v>12034400</v>
      </c>
      <c r="I220" s="516">
        <v>0</v>
      </c>
      <c r="J220" s="502">
        <v>158364777.13</v>
      </c>
      <c r="K220" s="486">
        <v>158364777.13</v>
      </c>
      <c r="L220" s="486">
        <v>0</v>
      </c>
      <c r="M220" s="486">
        <v>148125720.46000001</v>
      </c>
      <c r="N220" s="486">
        <v>10239056.67</v>
      </c>
      <c r="O220" s="492">
        <v>0</v>
      </c>
      <c r="P220" s="293"/>
      <c r="Q220" s="293"/>
      <c r="R220" s="293"/>
    </row>
    <row r="221" spans="1:18" s="13" customFormat="1" ht="12.75" customHeight="1" x14ac:dyDescent="0.25">
      <c r="A221" s="368" t="s">
        <v>344</v>
      </c>
      <c r="B221" s="21"/>
      <c r="C221" s="343" t="s">
        <v>345</v>
      </c>
      <c r="D221" s="515">
        <v>157373500</v>
      </c>
      <c r="E221" s="507">
        <v>157373500</v>
      </c>
      <c r="F221" s="507">
        <v>0</v>
      </c>
      <c r="G221" s="507">
        <v>157373500</v>
      </c>
      <c r="H221" s="507">
        <v>0</v>
      </c>
      <c r="I221" s="516">
        <v>0</v>
      </c>
      <c r="J221" s="502">
        <v>148125720.46000001</v>
      </c>
      <c r="K221" s="486">
        <v>148125720.46000001</v>
      </c>
      <c r="L221" s="486">
        <v>0</v>
      </c>
      <c r="M221" s="486">
        <v>148125720.46000001</v>
      </c>
      <c r="N221" s="486">
        <v>0</v>
      </c>
      <c r="O221" s="492">
        <v>0</v>
      </c>
      <c r="P221" s="293"/>
      <c r="Q221" s="293"/>
      <c r="R221" s="293"/>
    </row>
    <row r="222" spans="1:18" s="13" customFormat="1" ht="12.75" customHeight="1" x14ac:dyDescent="0.25">
      <c r="A222" s="368" t="s">
        <v>1231</v>
      </c>
      <c r="B222" s="21"/>
      <c r="C222" s="343" t="s">
        <v>1232</v>
      </c>
      <c r="D222" s="515">
        <v>12034400</v>
      </c>
      <c r="E222" s="507">
        <v>12034400</v>
      </c>
      <c r="F222" s="507">
        <v>0</v>
      </c>
      <c r="G222" s="507">
        <v>0</v>
      </c>
      <c r="H222" s="507">
        <v>12034400</v>
      </c>
      <c r="I222" s="516">
        <v>0</v>
      </c>
      <c r="J222" s="502">
        <v>10239056.67</v>
      </c>
      <c r="K222" s="486">
        <v>10239056.67</v>
      </c>
      <c r="L222" s="486">
        <v>0</v>
      </c>
      <c r="M222" s="486">
        <v>0</v>
      </c>
      <c r="N222" s="486">
        <v>10239056.67</v>
      </c>
      <c r="O222" s="492">
        <v>0</v>
      </c>
      <c r="P222" s="293"/>
      <c r="Q222" s="293"/>
      <c r="R222" s="293"/>
    </row>
    <row r="223" spans="1:18" s="13" customFormat="1" ht="12.75" customHeight="1" x14ac:dyDescent="0.25">
      <c r="A223" s="368" t="s">
        <v>1233</v>
      </c>
      <c r="B223" s="21"/>
      <c r="C223" s="343" t="s">
        <v>1234</v>
      </c>
      <c r="D223" s="515">
        <v>212504700</v>
      </c>
      <c r="E223" s="507">
        <v>212504700</v>
      </c>
      <c r="F223" s="507">
        <v>0</v>
      </c>
      <c r="G223" s="507">
        <v>212504700</v>
      </c>
      <c r="H223" s="507">
        <v>0</v>
      </c>
      <c r="I223" s="516">
        <v>0</v>
      </c>
      <c r="J223" s="502">
        <v>212504700</v>
      </c>
      <c r="K223" s="486">
        <v>212504700</v>
      </c>
      <c r="L223" s="486">
        <v>0</v>
      </c>
      <c r="M223" s="486">
        <v>212504700</v>
      </c>
      <c r="N223" s="486">
        <v>0</v>
      </c>
      <c r="O223" s="492">
        <v>0</v>
      </c>
      <c r="P223" s="293"/>
      <c r="Q223" s="293"/>
      <c r="R223" s="293"/>
    </row>
    <row r="224" spans="1:18" s="13" customFormat="1" ht="12.75" customHeight="1" thickBot="1" x14ac:dyDescent="0.3">
      <c r="A224" s="368" t="s">
        <v>1235</v>
      </c>
      <c r="B224" s="21"/>
      <c r="C224" s="343" t="s">
        <v>1236</v>
      </c>
      <c r="D224" s="515">
        <v>212504700</v>
      </c>
      <c r="E224" s="507">
        <v>212504700</v>
      </c>
      <c r="F224" s="507">
        <v>0</v>
      </c>
      <c r="G224" s="507">
        <v>212504700</v>
      </c>
      <c r="H224" s="507">
        <v>0</v>
      </c>
      <c r="I224" s="516">
        <v>0</v>
      </c>
      <c r="J224" s="502">
        <v>212504700</v>
      </c>
      <c r="K224" s="486">
        <v>212504700</v>
      </c>
      <c r="L224" s="486">
        <v>0</v>
      </c>
      <c r="M224" s="486">
        <v>212504700</v>
      </c>
      <c r="N224" s="486">
        <v>0</v>
      </c>
      <c r="O224" s="492">
        <v>0</v>
      </c>
      <c r="P224" s="293"/>
      <c r="Q224" s="293"/>
      <c r="R224" s="293"/>
    </row>
    <row r="225" spans="1:18" s="13" customFormat="1" ht="12.75" customHeight="1" x14ac:dyDescent="0.25">
      <c r="A225" s="525" t="s">
        <v>346</v>
      </c>
      <c r="B225" s="23"/>
      <c r="C225" s="24" t="s">
        <v>347</v>
      </c>
      <c r="D225" s="517">
        <v>48687200</v>
      </c>
      <c r="E225" s="508">
        <v>48687200</v>
      </c>
      <c r="F225" s="508">
        <v>0</v>
      </c>
      <c r="G225" s="508">
        <v>48687200</v>
      </c>
      <c r="H225" s="508">
        <v>0</v>
      </c>
      <c r="I225" s="518">
        <v>0</v>
      </c>
      <c r="J225" s="503">
        <v>48687117.869999997</v>
      </c>
      <c r="K225" s="487">
        <v>48687117.869999997</v>
      </c>
      <c r="L225" s="487">
        <v>0</v>
      </c>
      <c r="M225" s="487">
        <v>48687117.869999997</v>
      </c>
      <c r="N225" s="487">
        <v>0</v>
      </c>
      <c r="O225" s="494">
        <v>0</v>
      </c>
      <c r="P225" s="293"/>
      <c r="Q225" s="293"/>
      <c r="R225" s="293"/>
    </row>
    <row r="226" spans="1:18" x14ac:dyDescent="0.25">
      <c r="A226" s="526" t="s">
        <v>348</v>
      </c>
      <c r="B226" s="373"/>
      <c r="C226" s="374" t="s">
        <v>349</v>
      </c>
      <c r="D226" s="519">
        <v>48687200</v>
      </c>
      <c r="E226" s="509">
        <v>48687200</v>
      </c>
      <c r="F226" s="509">
        <v>0</v>
      </c>
      <c r="G226" s="509">
        <v>48687200</v>
      </c>
      <c r="H226" s="509">
        <v>0</v>
      </c>
      <c r="I226" s="520">
        <v>0</v>
      </c>
      <c r="J226" s="504">
        <v>48687117.869999997</v>
      </c>
      <c r="K226" s="488">
        <v>48687117.869999997</v>
      </c>
      <c r="L226" s="488">
        <v>0</v>
      </c>
      <c r="M226" s="488">
        <v>48687117.869999997</v>
      </c>
      <c r="N226" s="488">
        <v>0</v>
      </c>
      <c r="O226" s="495">
        <v>0</v>
      </c>
    </row>
    <row r="227" spans="1:18" x14ac:dyDescent="0.25">
      <c r="A227" s="526" t="s">
        <v>356</v>
      </c>
      <c r="B227" s="373"/>
      <c r="C227" s="374" t="s">
        <v>357</v>
      </c>
      <c r="D227" s="519">
        <v>8007500</v>
      </c>
      <c r="E227" s="509">
        <v>8007500</v>
      </c>
      <c r="F227" s="509">
        <v>0</v>
      </c>
      <c r="G227" s="509">
        <v>2753300</v>
      </c>
      <c r="H227" s="509">
        <v>5254200</v>
      </c>
      <c r="I227" s="520">
        <v>0</v>
      </c>
      <c r="J227" s="504">
        <v>8007422.3099999996</v>
      </c>
      <c r="K227" s="488">
        <v>8007422.3099999996</v>
      </c>
      <c r="L227" s="488">
        <v>0</v>
      </c>
      <c r="M227" s="488">
        <v>2753240.45</v>
      </c>
      <c r="N227" s="488">
        <v>5254181.8600000003</v>
      </c>
      <c r="O227" s="495">
        <v>0</v>
      </c>
    </row>
    <row r="228" spans="1:18" x14ac:dyDescent="0.25">
      <c r="A228" s="526" t="s">
        <v>358</v>
      </c>
      <c r="B228" s="373"/>
      <c r="C228" s="374" t="s">
        <v>359</v>
      </c>
      <c r="D228" s="519">
        <v>2753300</v>
      </c>
      <c r="E228" s="509">
        <v>2753300</v>
      </c>
      <c r="F228" s="509">
        <v>0</v>
      </c>
      <c r="G228" s="509">
        <v>2753300</v>
      </c>
      <c r="H228" s="509">
        <v>0</v>
      </c>
      <c r="I228" s="520">
        <v>0</v>
      </c>
      <c r="J228" s="504">
        <v>2753240.45</v>
      </c>
      <c r="K228" s="488">
        <v>2753240.45</v>
      </c>
      <c r="L228" s="488">
        <v>0</v>
      </c>
      <c r="M228" s="488">
        <v>2753240.45</v>
      </c>
      <c r="N228" s="488">
        <v>0</v>
      </c>
      <c r="O228" s="495">
        <v>0</v>
      </c>
    </row>
    <row r="229" spans="1:18" x14ac:dyDescent="0.25">
      <c r="A229" s="526" t="s">
        <v>360</v>
      </c>
      <c r="B229" s="373"/>
      <c r="C229" s="374" t="s">
        <v>361</v>
      </c>
      <c r="D229" s="519">
        <v>5254200</v>
      </c>
      <c r="E229" s="509">
        <v>5254200</v>
      </c>
      <c r="F229" s="509">
        <v>0</v>
      </c>
      <c r="G229" s="509">
        <v>0</v>
      </c>
      <c r="H229" s="509">
        <v>5254200</v>
      </c>
      <c r="I229" s="520">
        <v>0</v>
      </c>
      <c r="J229" s="504">
        <v>5254181.8600000003</v>
      </c>
      <c r="K229" s="488">
        <v>5254181.8600000003</v>
      </c>
      <c r="L229" s="488">
        <v>0</v>
      </c>
      <c r="M229" s="488">
        <v>0</v>
      </c>
      <c r="N229" s="488">
        <v>5254181.8600000003</v>
      </c>
      <c r="O229" s="495">
        <v>0</v>
      </c>
    </row>
    <row r="230" spans="1:18" x14ac:dyDescent="0.25">
      <c r="A230" s="526" t="s">
        <v>362</v>
      </c>
      <c r="B230" s="373"/>
      <c r="C230" s="374" t="s">
        <v>363</v>
      </c>
      <c r="D230" s="519">
        <v>685600</v>
      </c>
      <c r="E230" s="509">
        <v>685600</v>
      </c>
      <c r="F230" s="509">
        <v>0</v>
      </c>
      <c r="G230" s="509">
        <v>429200</v>
      </c>
      <c r="H230" s="509">
        <v>0</v>
      </c>
      <c r="I230" s="520">
        <v>256400</v>
      </c>
      <c r="J230" s="504">
        <v>685600</v>
      </c>
      <c r="K230" s="488">
        <v>685600</v>
      </c>
      <c r="L230" s="488">
        <v>0</v>
      </c>
      <c r="M230" s="488">
        <v>429200</v>
      </c>
      <c r="N230" s="488">
        <v>0</v>
      </c>
      <c r="O230" s="495">
        <v>256400</v>
      </c>
    </row>
    <row r="231" spans="1:18" x14ac:dyDescent="0.25">
      <c r="A231" s="526" t="s">
        <v>364</v>
      </c>
      <c r="B231" s="373"/>
      <c r="C231" s="374" t="s">
        <v>365</v>
      </c>
      <c r="D231" s="519">
        <v>429200</v>
      </c>
      <c r="E231" s="509">
        <v>429200</v>
      </c>
      <c r="F231" s="509">
        <v>0</v>
      </c>
      <c r="G231" s="509">
        <v>429200</v>
      </c>
      <c r="H231" s="509">
        <v>0</v>
      </c>
      <c r="I231" s="520">
        <v>0</v>
      </c>
      <c r="J231" s="504">
        <v>429200</v>
      </c>
      <c r="K231" s="488">
        <v>429200</v>
      </c>
      <c r="L231" s="488">
        <v>0</v>
      </c>
      <c r="M231" s="488">
        <v>429200</v>
      </c>
      <c r="N231" s="488">
        <v>0</v>
      </c>
      <c r="O231" s="495">
        <v>0</v>
      </c>
    </row>
    <row r="232" spans="1:18" x14ac:dyDescent="0.25">
      <c r="A232" s="526" t="s">
        <v>1237</v>
      </c>
      <c r="B232" s="373"/>
      <c r="C232" s="374" t="s">
        <v>1238</v>
      </c>
      <c r="D232" s="519">
        <v>256400</v>
      </c>
      <c r="E232" s="509">
        <v>256400</v>
      </c>
      <c r="F232" s="509">
        <v>0</v>
      </c>
      <c r="G232" s="509">
        <v>0</v>
      </c>
      <c r="H232" s="509">
        <v>0</v>
      </c>
      <c r="I232" s="520">
        <v>256400</v>
      </c>
      <c r="J232" s="504">
        <v>256400</v>
      </c>
      <c r="K232" s="488">
        <v>256400</v>
      </c>
      <c r="L232" s="488">
        <v>0</v>
      </c>
      <c r="M232" s="488">
        <v>0</v>
      </c>
      <c r="N232" s="488">
        <v>0</v>
      </c>
      <c r="O232" s="495">
        <v>256400</v>
      </c>
    </row>
    <row r="233" spans="1:18" x14ac:dyDescent="0.25">
      <c r="A233" s="526" t="s">
        <v>366</v>
      </c>
      <c r="B233" s="373"/>
      <c r="C233" s="374" t="s">
        <v>367</v>
      </c>
      <c r="D233" s="519">
        <v>87622100</v>
      </c>
      <c r="E233" s="509">
        <v>87622100</v>
      </c>
      <c r="F233" s="509">
        <v>0</v>
      </c>
      <c r="G233" s="509">
        <v>0</v>
      </c>
      <c r="H233" s="509">
        <v>72770000</v>
      </c>
      <c r="I233" s="520">
        <v>14852100</v>
      </c>
      <c r="J233" s="504">
        <v>87622000</v>
      </c>
      <c r="K233" s="488">
        <v>87622000</v>
      </c>
      <c r="L233" s="488">
        <v>0</v>
      </c>
      <c r="M233" s="488">
        <v>0</v>
      </c>
      <c r="N233" s="488">
        <v>72770000</v>
      </c>
      <c r="O233" s="495">
        <v>14852000</v>
      </c>
    </row>
    <row r="234" spans="1:18" x14ac:dyDescent="0.25">
      <c r="A234" s="526" t="s">
        <v>368</v>
      </c>
      <c r="B234" s="373"/>
      <c r="C234" s="374" t="s">
        <v>369</v>
      </c>
      <c r="D234" s="519">
        <v>14852100</v>
      </c>
      <c r="E234" s="509">
        <v>14852100</v>
      </c>
      <c r="F234" s="509">
        <v>0</v>
      </c>
      <c r="G234" s="509">
        <v>0</v>
      </c>
      <c r="H234" s="509">
        <v>0</v>
      </c>
      <c r="I234" s="520">
        <v>14852100</v>
      </c>
      <c r="J234" s="504">
        <v>14852000</v>
      </c>
      <c r="K234" s="488">
        <v>14852000</v>
      </c>
      <c r="L234" s="488">
        <v>0</v>
      </c>
      <c r="M234" s="488">
        <v>0</v>
      </c>
      <c r="N234" s="488">
        <v>0</v>
      </c>
      <c r="O234" s="495">
        <v>14852000</v>
      </c>
    </row>
    <row r="235" spans="1:18" x14ac:dyDescent="0.25">
      <c r="A235" s="526" t="s">
        <v>476</v>
      </c>
      <c r="B235" s="373"/>
      <c r="C235" s="374" t="s">
        <v>477</v>
      </c>
      <c r="D235" s="519">
        <v>72770000</v>
      </c>
      <c r="E235" s="509">
        <v>72770000</v>
      </c>
      <c r="F235" s="509">
        <v>0</v>
      </c>
      <c r="G235" s="509">
        <v>0</v>
      </c>
      <c r="H235" s="509">
        <v>72770000</v>
      </c>
      <c r="I235" s="520">
        <v>0</v>
      </c>
      <c r="J235" s="504">
        <v>72770000</v>
      </c>
      <c r="K235" s="488">
        <v>72770000</v>
      </c>
      <c r="L235" s="488">
        <v>0</v>
      </c>
      <c r="M235" s="488">
        <v>0</v>
      </c>
      <c r="N235" s="488">
        <v>72770000</v>
      </c>
      <c r="O235" s="495">
        <v>0</v>
      </c>
    </row>
    <row r="236" spans="1:18" x14ac:dyDescent="0.25">
      <c r="A236" s="526" t="s">
        <v>370</v>
      </c>
      <c r="B236" s="373"/>
      <c r="C236" s="374" t="s">
        <v>371</v>
      </c>
      <c r="D236" s="519">
        <v>1031400</v>
      </c>
      <c r="E236" s="509">
        <v>1031400</v>
      </c>
      <c r="F236" s="509">
        <v>0</v>
      </c>
      <c r="G236" s="509">
        <v>1031400</v>
      </c>
      <c r="H236" s="509">
        <v>0</v>
      </c>
      <c r="I236" s="520">
        <v>0</v>
      </c>
      <c r="J236" s="504">
        <v>1031400</v>
      </c>
      <c r="K236" s="488">
        <v>1031400</v>
      </c>
      <c r="L236" s="488">
        <v>0</v>
      </c>
      <c r="M236" s="488">
        <v>1031400</v>
      </c>
      <c r="N236" s="488">
        <v>0</v>
      </c>
      <c r="O236" s="495">
        <v>0</v>
      </c>
    </row>
    <row r="237" spans="1:18" x14ac:dyDescent="0.25">
      <c r="A237" s="526" t="s">
        <v>372</v>
      </c>
      <c r="B237" s="373"/>
      <c r="C237" s="374" t="s">
        <v>373</v>
      </c>
      <c r="D237" s="519">
        <v>1031400</v>
      </c>
      <c r="E237" s="509">
        <v>1031400</v>
      </c>
      <c r="F237" s="509">
        <v>0</v>
      </c>
      <c r="G237" s="509">
        <v>1031400</v>
      </c>
      <c r="H237" s="509">
        <v>0</v>
      </c>
      <c r="I237" s="520">
        <v>0</v>
      </c>
      <c r="J237" s="504">
        <v>1031400</v>
      </c>
      <c r="K237" s="488">
        <v>1031400</v>
      </c>
      <c r="L237" s="488">
        <v>0</v>
      </c>
      <c r="M237" s="488">
        <v>1031400</v>
      </c>
      <c r="N237" s="488">
        <v>0</v>
      </c>
      <c r="O237" s="495">
        <v>0</v>
      </c>
    </row>
    <row r="238" spans="1:18" x14ac:dyDescent="0.25">
      <c r="A238" s="526" t="s">
        <v>1239</v>
      </c>
      <c r="B238" s="373"/>
      <c r="C238" s="374" t="s">
        <v>1240</v>
      </c>
      <c r="D238" s="519">
        <v>0</v>
      </c>
      <c r="E238" s="509">
        <v>0</v>
      </c>
      <c r="F238" s="509">
        <v>2447500</v>
      </c>
      <c r="G238" s="509">
        <v>0</v>
      </c>
      <c r="H238" s="509">
        <v>0</v>
      </c>
      <c r="I238" s="520">
        <v>2447500</v>
      </c>
      <c r="J238" s="504">
        <v>0</v>
      </c>
      <c r="K238" s="488">
        <v>0</v>
      </c>
      <c r="L238" s="488">
        <v>2447500</v>
      </c>
      <c r="M238" s="488">
        <v>0</v>
      </c>
      <c r="N238" s="488">
        <v>0</v>
      </c>
      <c r="O238" s="495">
        <v>2447500</v>
      </c>
    </row>
    <row r="239" spans="1:18" x14ac:dyDescent="0.25">
      <c r="A239" s="526" t="s">
        <v>1241</v>
      </c>
      <c r="B239" s="373"/>
      <c r="C239" s="374" t="s">
        <v>1242</v>
      </c>
      <c r="D239" s="519">
        <v>0</v>
      </c>
      <c r="E239" s="509">
        <v>0</v>
      </c>
      <c r="F239" s="509">
        <v>2447500</v>
      </c>
      <c r="G239" s="509">
        <v>0</v>
      </c>
      <c r="H239" s="509">
        <v>0</v>
      </c>
      <c r="I239" s="520">
        <v>2447500</v>
      </c>
      <c r="J239" s="504">
        <v>0</v>
      </c>
      <c r="K239" s="488">
        <v>0</v>
      </c>
      <c r="L239" s="488">
        <v>2447500</v>
      </c>
      <c r="M239" s="488">
        <v>0</v>
      </c>
      <c r="N239" s="488">
        <v>0</v>
      </c>
      <c r="O239" s="495">
        <v>2447500</v>
      </c>
    </row>
    <row r="240" spans="1:18" x14ac:dyDescent="0.25">
      <c r="A240" s="526" t="s">
        <v>374</v>
      </c>
      <c r="B240" s="373"/>
      <c r="C240" s="374" t="s">
        <v>375</v>
      </c>
      <c r="D240" s="519">
        <v>92219400</v>
      </c>
      <c r="E240" s="509">
        <v>92219400</v>
      </c>
      <c r="F240" s="509">
        <v>0</v>
      </c>
      <c r="G240" s="509">
        <v>45622700</v>
      </c>
      <c r="H240" s="509">
        <v>43155200</v>
      </c>
      <c r="I240" s="520">
        <v>3441500</v>
      </c>
      <c r="J240" s="504">
        <v>93138027.909999996</v>
      </c>
      <c r="K240" s="488">
        <v>93138027.909999996</v>
      </c>
      <c r="L240" s="488">
        <v>0</v>
      </c>
      <c r="M240" s="488">
        <v>46563274.799999997</v>
      </c>
      <c r="N240" s="488">
        <v>43155199.5</v>
      </c>
      <c r="O240" s="495">
        <v>3419553.61</v>
      </c>
    </row>
    <row r="241" spans="1:15" x14ac:dyDescent="0.25">
      <c r="A241" s="526" t="s">
        <v>376</v>
      </c>
      <c r="B241" s="373"/>
      <c r="C241" s="374" t="s">
        <v>377</v>
      </c>
      <c r="D241" s="519">
        <v>45622700</v>
      </c>
      <c r="E241" s="509">
        <v>45622700</v>
      </c>
      <c r="F241" s="509">
        <v>0</v>
      </c>
      <c r="G241" s="509">
        <v>45622700</v>
      </c>
      <c r="H241" s="509">
        <v>0</v>
      </c>
      <c r="I241" s="520">
        <v>0</v>
      </c>
      <c r="J241" s="504">
        <v>46563274.799999997</v>
      </c>
      <c r="K241" s="488">
        <v>46563274.799999997</v>
      </c>
      <c r="L241" s="488">
        <v>0</v>
      </c>
      <c r="M241" s="488">
        <v>46563274.799999997</v>
      </c>
      <c r="N241" s="488">
        <v>0</v>
      </c>
      <c r="O241" s="495">
        <v>0</v>
      </c>
    </row>
    <row r="242" spans="1:15" x14ac:dyDescent="0.25">
      <c r="A242" s="526" t="s">
        <v>378</v>
      </c>
      <c r="B242" s="373"/>
      <c r="C242" s="374" t="s">
        <v>379</v>
      </c>
      <c r="D242" s="519">
        <v>3441500</v>
      </c>
      <c r="E242" s="509">
        <v>3441500</v>
      </c>
      <c r="F242" s="509">
        <v>0</v>
      </c>
      <c r="G242" s="509">
        <v>0</v>
      </c>
      <c r="H242" s="509">
        <v>0</v>
      </c>
      <c r="I242" s="520">
        <v>3441500</v>
      </c>
      <c r="J242" s="504">
        <v>3419553.61</v>
      </c>
      <c r="K242" s="488">
        <v>3419553.61</v>
      </c>
      <c r="L242" s="488">
        <v>0</v>
      </c>
      <c r="M242" s="488">
        <v>0</v>
      </c>
      <c r="N242" s="488">
        <v>0</v>
      </c>
      <c r="O242" s="495">
        <v>3419553.61</v>
      </c>
    </row>
    <row r="243" spans="1:15" x14ac:dyDescent="0.25">
      <c r="A243" s="526" t="s">
        <v>380</v>
      </c>
      <c r="B243" s="373"/>
      <c r="C243" s="374" t="s">
        <v>381</v>
      </c>
      <c r="D243" s="519">
        <v>43155200</v>
      </c>
      <c r="E243" s="509">
        <v>43155200</v>
      </c>
      <c r="F243" s="509">
        <v>0</v>
      </c>
      <c r="G243" s="509">
        <v>0</v>
      </c>
      <c r="H243" s="509">
        <v>43155200</v>
      </c>
      <c r="I243" s="520">
        <v>0</v>
      </c>
      <c r="J243" s="504">
        <v>43155199.5</v>
      </c>
      <c r="K243" s="488">
        <v>43155199.5</v>
      </c>
      <c r="L243" s="488">
        <v>0</v>
      </c>
      <c r="M243" s="488">
        <v>0</v>
      </c>
      <c r="N243" s="488">
        <v>43155199.5</v>
      </c>
      <c r="O243" s="495">
        <v>0</v>
      </c>
    </row>
    <row r="244" spans="1:15" x14ac:dyDescent="0.25">
      <c r="A244" s="526" t="s">
        <v>382</v>
      </c>
      <c r="B244" s="373"/>
      <c r="C244" s="374" t="s">
        <v>383</v>
      </c>
      <c r="D244" s="519">
        <v>1323674000</v>
      </c>
      <c r="E244" s="509">
        <v>1323674000</v>
      </c>
      <c r="F244" s="509">
        <v>0</v>
      </c>
      <c r="G244" s="509">
        <v>1318763500</v>
      </c>
      <c r="H244" s="509">
        <v>2088500</v>
      </c>
      <c r="I244" s="520">
        <v>2822000</v>
      </c>
      <c r="J244" s="504">
        <v>1315410727.3399999</v>
      </c>
      <c r="K244" s="488">
        <v>1315410727.3399999</v>
      </c>
      <c r="L244" s="488">
        <v>0</v>
      </c>
      <c r="M244" s="488">
        <v>1310500227.3399999</v>
      </c>
      <c r="N244" s="488">
        <v>2088500</v>
      </c>
      <c r="O244" s="495">
        <v>2822000</v>
      </c>
    </row>
    <row r="245" spans="1:15" x14ac:dyDescent="0.25">
      <c r="A245" s="526" t="s">
        <v>384</v>
      </c>
      <c r="B245" s="373"/>
      <c r="C245" s="374" t="s">
        <v>385</v>
      </c>
      <c r="D245" s="519">
        <v>1166693600</v>
      </c>
      <c r="E245" s="509">
        <v>1166693600</v>
      </c>
      <c r="F245" s="509">
        <v>0</v>
      </c>
      <c r="G245" s="509">
        <v>1166647000</v>
      </c>
      <c r="H245" s="509">
        <v>12400</v>
      </c>
      <c r="I245" s="520">
        <v>34200</v>
      </c>
      <c r="J245" s="504">
        <v>1163577570.04</v>
      </c>
      <c r="K245" s="488">
        <v>1163577570.04</v>
      </c>
      <c r="L245" s="488">
        <v>0</v>
      </c>
      <c r="M245" s="488">
        <v>1163530970.04</v>
      </c>
      <c r="N245" s="488">
        <v>12400</v>
      </c>
      <c r="O245" s="495">
        <v>34200</v>
      </c>
    </row>
    <row r="246" spans="1:15" x14ac:dyDescent="0.25">
      <c r="A246" s="526" t="s">
        <v>386</v>
      </c>
      <c r="B246" s="373"/>
      <c r="C246" s="374" t="s">
        <v>387</v>
      </c>
      <c r="D246" s="519">
        <v>1166647000</v>
      </c>
      <c r="E246" s="509">
        <v>1166647000</v>
      </c>
      <c r="F246" s="509">
        <v>0</v>
      </c>
      <c r="G246" s="509">
        <v>1166647000</v>
      </c>
      <c r="H246" s="509">
        <v>0</v>
      </c>
      <c r="I246" s="520">
        <v>0</v>
      </c>
      <c r="J246" s="504">
        <v>1163530970.04</v>
      </c>
      <c r="K246" s="488">
        <v>1163530970.04</v>
      </c>
      <c r="L246" s="488">
        <v>0</v>
      </c>
      <c r="M246" s="488">
        <v>1163530970.04</v>
      </c>
      <c r="N246" s="488">
        <v>0</v>
      </c>
      <c r="O246" s="495">
        <v>0</v>
      </c>
    </row>
    <row r="247" spans="1:15" x14ac:dyDescent="0.25">
      <c r="A247" s="526" t="s">
        <v>388</v>
      </c>
      <c r="B247" s="373"/>
      <c r="C247" s="374" t="s">
        <v>389</v>
      </c>
      <c r="D247" s="519">
        <v>34200</v>
      </c>
      <c r="E247" s="509">
        <v>34200</v>
      </c>
      <c r="F247" s="509">
        <v>0</v>
      </c>
      <c r="G247" s="509">
        <v>0</v>
      </c>
      <c r="H247" s="509">
        <v>0</v>
      </c>
      <c r="I247" s="520">
        <v>34200</v>
      </c>
      <c r="J247" s="504">
        <v>34200</v>
      </c>
      <c r="K247" s="488">
        <v>34200</v>
      </c>
      <c r="L247" s="488">
        <v>0</v>
      </c>
      <c r="M247" s="488">
        <v>0</v>
      </c>
      <c r="N247" s="488">
        <v>0</v>
      </c>
      <c r="O247" s="495">
        <v>34200</v>
      </c>
    </row>
    <row r="248" spans="1:15" x14ac:dyDescent="0.25">
      <c r="A248" s="526" t="s">
        <v>390</v>
      </c>
      <c r="B248" s="373"/>
      <c r="C248" s="374" t="s">
        <v>391</v>
      </c>
      <c r="D248" s="519">
        <v>12400</v>
      </c>
      <c r="E248" s="509">
        <v>12400</v>
      </c>
      <c r="F248" s="509">
        <v>0</v>
      </c>
      <c r="G248" s="509">
        <v>0</v>
      </c>
      <c r="H248" s="509">
        <v>12400</v>
      </c>
      <c r="I248" s="520">
        <v>0</v>
      </c>
      <c r="J248" s="504">
        <v>12400</v>
      </c>
      <c r="K248" s="488">
        <v>12400</v>
      </c>
      <c r="L248" s="488">
        <v>0</v>
      </c>
      <c r="M248" s="488">
        <v>0</v>
      </c>
      <c r="N248" s="488">
        <v>12400</v>
      </c>
      <c r="O248" s="495">
        <v>0</v>
      </c>
    </row>
    <row r="249" spans="1:15" x14ac:dyDescent="0.25">
      <c r="A249" s="526" t="s">
        <v>392</v>
      </c>
      <c r="B249" s="373"/>
      <c r="C249" s="374" t="s">
        <v>393</v>
      </c>
      <c r="D249" s="519">
        <v>7214900</v>
      </c>
      <c r="E249" s="509">
        <v>7214900</v>
      </c>
      <c r="F249" s="509">
        <v>0</v>
      </c>
      <c r="G249" s="509">
        <v>7214900</v>
      </c>
      <c r="H249" s="509">
        <v>0</v>
      </c>
      <c r="I249" s="520">
        <v>0</v>
      </c>
      <c r="J249" s="504">
        <v>6718987.6900000004</v>
      </c>
      <c r="K249" s="488">
        <v>6718987.6900000004</v>
      </c>
      <c r="L249" s="488">
        <v>0</v>
      </c>
      <c r="M249" s="488">
        <v>6718987.6900000004</v>
      </c>
      <c r="N249" s="488">
        <v>0</v>
      </c>
      <c r="O249" s="495">
        <v>0</v>
      </c>
    </row>
    <row r="250" spans="1:15" x14ac:dyDescent="0.25">
      <c r="A250" s="526" t="s">
        <v>394</v>
      </c>
      <c r="B250" s="373"/>
      <c r="C250" s="374" t="s">
        <v>395</v>
      </c>
      <c r="D250" s="519">
        <v>7214900</v>
      </c>
      <c r="E250" s="509">
        <v>7214900</v>
      </c>
      <c r="F250" s="509">
        <v>0</v>
      </c>
      <c r="G250" s="509">
        <v>7214900</v>
      </c>
      <c r="H250" s="509">
        <v>0</v>
      </c>
      <c r="I250" s="520">
        <v>0</v>
      </c>
      <c r="J250" s="504">
        <v>6718987.6900000004</v>
      </c>
      <c r="K250" s="488">
        <v>6718987.6900000004</v>
      </c>
      <c r="L250" s="488">
        <v>0</v>
      </c>
      <c r="M250" s="488">
        <v>6718987.6900000004</v>
      </c>
      <c r="N250" s="488">
        <v>0</v>
      </c>
      <c r="O250" s="495">
        <v>0</v>
      </c>
    </row>
    <row r="251" spans="1:15" x14ac:dyDescent="0.25">
      <c r="A251" s="526" t="s">
        <v>400</v>
      </c>
      <c r="B251" s="373"/>
      <c r="C251" s="374" t="s">
        <v>401</v>
      </c>
      <c r="D251" s="519">
        <v>4863900</v>
      </c>
      <c r="E251" s="509">
        <v>4863900</v>
      </c>
      <c r="F251" s="509">
        <v>0</v>
      </c>
      <c r="G251" s="509">
        <v>0</v>
      </c>
      <c r="H251" s="509">
        <v>2076100</v>
      </c>
      <c r="I251" s="520">
        <v>2787800</v>
      </c>
      <c r="J251" s="504">
        <v>4863900</v>
      </c>
      <c r="K251" s="488">
        <v>4863900</v>
      </c>
      <c r="L251" s="488">
        <v>0</v>
      </c>
      <c r="M251" s="488">
        <v>0</v>
      </c>
      <c r="N251" s="488">
        <v>2076100</v>
      </c>
      <c r="O251" s="495">
        <v>2787800</v>
      </c>
    </row>
    <row r="252" spans="1:15" x14ac:dyDescent="0.25">
      <c r="A252" s="526" t="s">
        <v>402</v>
      </c>
      <c r="B252" s="373"/>
      <c r="C252" s="374" t="s">
        <v>403</v>
      </c>
      <c r="D252" s="519">
        <v>2787800</v>
      </c>
      <c r="E252" s="509">
        <v>2787800</v>
      </c>
      <c r="F252" s="509">
        <v>0</v>
      </c>
      <c r="G252" s="509">
        <v>0</v>
      </c>
      <c r="H252" s="509">
        <v>0</v>
      </c>
      <c r="I252" s="520">
        <v>2787800</v>
      </c>
      <c r="J252" s="504">
        <v>2787800</v>
      </c>
      <c r="K252" s="488">
        <v>2787800</v>
      </c>
      <c r="L252" s="488">
        <v>0</v>
      </c>
      <c r="M252" s="488">
        <v>0</v>
      </c>
      <c r="N252" s="488">
        <v>0</v>
      </c>
      <c r="O252" s="495">
        <v>2787800</v>
      </c>
    </row>
    <row r="253" spans="1:15" x14ac:dyDescent="0.25">
      <c r="A253" s="526" t="s">
        <v>404</v>
      </c>
      <c r="B253" s="373"/>
      <c r="C253" s="374" t="s">
        <v>405</v>
      </c>
      <c r="D253" s="519">
        <v>2076100</v>
      </c>
      <c r="E253" s="509">
        <v>2076100</v>
      </c>
      <c r="F253" s="509">
        <v>0</v>
      </c>
      <c r="G253" s="509">
        <v>0</v>
      </c>
      <c r="H253" s="509">
        <v>2076100</v>
      </c>
      <c r="I253" s="520">
        <v>0</v>
      </c>
      <c r="J253" s="504">
        <v>2076100</v>
      </c>
      <c r="K253" s="488">
        <v>2076100</v>
      </c>
      <c r="L253" s="488">
        <v>0</v>
      </c>
      <c r="M253" s="488">
        <v>0</v>
      </c>
      <c r="N253" s="488">
        <v>2076100</v>
      </c>
      <c r="O253" s="495">
        <v>0</v>
      </c>
    </row>
    <row r="254" spans="1:15" x14ac:dyDescent="0.25">
      <c r="A254" s="526" t="s">
        <v>406</v>
      </c>
      <c r="B254" s="373"/>
      <c r="C254" s="374" t="s">
        <v>407</v>
      </c>
      <c r="D254" s="519">
        <v>19000</v>
      </c>
      <c r="E254" s="509">
        <v>19000</v>
      </c>
      <c r="F254" s="509">
        <v>0</v>
      </c>
      <c r="G254" s="509">
        <v>19000</v>
      </c>
      <c r="H254" s="509">
        <v>0</v>
      </c>
      <c r="I254" s="520">
        <v>0</v>
      </c>
      <c r="J254" s="504">
        <v>9345</v>
      </c>
      <c r="K254" s="488">
        <v>9345</v>
      </c>
      <c r="L254" s="488">
        <v>0</v>
      </c>
      <c r="M254" s="488">
        <v>9345</v>
      </c>
      <c r="N254" s="488">
        <v>0</v>
      </c>
      <c r="O254" s="495">
        <v>0</v>
      </c>
    </row>
    <row r="255" spans="1:15" x14ac:dyDescent="0.25">
      <c r="A255" s="526" t="s">
        <v>408</v>
      </c>
      <c r="B255" s="373"/>
      <c r="C255" s="374" t="s">
        <v>409</v>
      </c>
      <c r="D255" s="519">
        <v>19000</v>
      </c>
      <c r="E255" s="509">
        <v>19000</v>
      </c>
      <c r="F255" s="509">
        <v>0</v>
      </c>
      <c r="G255" s="509">
        <v>19000</v>
      </c>
      <c r="H255" s="509">
        <v>0</v>
      </c>
      <c r="I255" s="520">
        <v>0</v>
      </c>
      <c r="J255" s="504">
        <v>9345</v>
      </c>
      <c r="K255" s="488">
        <v>9345</v>
      </c>
      <c r="L255" s="488">
        <v>0</v>
      </c>
      <c r="M255" s="488">
        <v>9345</v>
      </c>
      <c r="N255" s="488">
        <v>0</v>
      </c>
      <c r="O255" s="495">
        <v>0</v>
      </c>
    </row>
    <row r="256" spans="1:15" x14ac:dyDescent="0.25">
      <c r="A256" s="526" t="s">
        <v>410</v>
      </c>
      <c r="B256" s="373"/>
      <c r="C256" s="374" t="s">
        <v>411</v>
      </c>
      <c r="D256" s="519">
        <v>6111800</v>
      </c>
      <c r="E256" s="509">
        <v>6111800</v>
      </c>
      <c r="F256" s="509">
        <v>0</v>
      </c>
      <c r="G256" s="509">
        <v>6111800</v>
      </c>
      <c r="H256" s="509">
        <v>0</v>
      </c>
      <c r="I256" s="520">
        <v>0</v>
      </c>
      <c r="J256" s="504">
        <v>6111800</v>
      </c>
      <c r="K256" s="488">
        <v>6111800</v>
      </c>
      <c r="L256" s="488">
        <v>0</v>
      </c>
      <c r="M256" s="488">
        <v>6111800</v>
      </c>
      <c r="N256" s="488">
        <v>0</v>
      </c>
      <c r="O256" s="495">
        <v>0</v>
      </c>
    </row>
    <row r="257" spans="1:15" x14ac:dyDescent="0.25">
      <c r="A257" s="526" t="s">
        <v>412</v>
      </c>
      <c r="B257" s="373"/>
      <c r="C257" s="374" t="s">
        <v>413</v>
      </c>
      <c r="D257" s="519">
        <v>6111800</v>
      </c>
      <c r="E257" s="509">
        <v>6111800</v>
      </c>
      <c r="F257" s="509">
        <v>0</v>
      </c>
      <c r="G257" s="509">
        <v>6111800</v>
      </c>
      <c r="H257" s="509">
        <v>0</v>
      </c>
      <c r="I257" s="520">
        <v>0</v>
      </c>
      <c r="J257" s="504">
        <v>6111800</v>
      </c>
      <c r="K257" s="488">
        <v>6111800</v>
      </c>
      <c r="L257" s="488">
        <v>0</v>
      </c>
      <c r="M257" s="488">
        <v>6111800</v>
      </c>
      <c r="N257" s="488">
        <v>0</v>
      </c>
      <c r="O257" s="495">
        <v>0</v>
      </c>
    </row>
    <row r="258" spans="1:15" x14ac:dyDescent="0.25">
      <c r="A258" s="526" t="s">
        <v>414</v>
      </c>
      <c r="B258" s="373"/>
      <c r="C258" s="374" t="s">
        <v>415</v>
      </c>
      <c r="D258" s="519">
        <v>39060000</v>
      </c>
      <c r="E258" s="509">
        <v>39060000</v>
      </c>
      <c r="F258" s="509">
        <v>0</v>
      </c>
      <c r="G258" s="509">
        <v>39060000</v>
      </c>
      <c r="H258" s="509">
        <v>0</v>
      </c>
      <c r="I258" s="520">
        <v>0</v>
      </c>
      <c r="J258" s="504">
        <v>39060000</v>
      </c>
      <c r="K258" s="488">
        <v>39060000</v>
      </c>
      <c r="L258" s="488">
        <v>0</v>
      </c>
      <c r="M258" s="488">
        <v>39060000</v>
      </c>
      <c r="N258" s="488">
        <v>0</v>
      </c>
      <c r="O258" s="495">
        <v>0</v>
      </c>
    </row>
    <row r="259" spans="1:15" x14ac:dyDescent="0.25">
      <c r="A259" s="526" t="s">
        <v>416</v>
      </c>
      <c r="B259" s="373"/>
      <c r="C259" s="374" t="s">
        <v>417</v>
      </c>
      <c r="D259" s="519">
        <v>39060000</v>
      </c>
      <c r="E259" s="509">
        <v>39060000</v>
      </c>
      <c r="F259" s="509">
        <v>0</v>
      </c>
      <c r="G259" s="509">
        <v>39060000</v>
      </c>
      <c r="H259" s="509">
        <v>0</v>
      </c>
      <c r="I259" s="520">
        <v>0</v>
      </c>
      <c r="J259" s="504">
        <v>39060000</v>
      </c>
      <c r="K259" s="488">
        <v>39060000</v>
      </c>
      <c r="L259" s="488">
        <v>0</v>
      </c>
      <c r="M259" s="488">
        <v>39060000</v>
      </c>
      <c r="N259" s="488">
        <v>0</v>
      </c>
      <c r="O259" s="495">
        <v>0</v>
      </c>
    </row>
    <row r="260" spans="1:15" x14ac:dyDescent="0.25">
      <c r="A260" s="526" t="s">
        <v>418</v>
      </c>
      <c r="B260" s="373"/>
      <c r="C260" s="374" t="s">
        <v>419</v>
      </c>
      <c r="D260" s="519">
        <v>99710800</v>
      </c>
      <c r="E260" s="509">
        <v>99710800</v>
      </c>
      <c r="F260" s="509">
        <v>0</v>
      </c>
      <c r="G260" s="509">
        <v>99710800</v>
      </c>
      <c r="H260" s="509">
        <v>0</v>
      </c>
      <c r="I260" s="520">
        <v>0</v>
      </c>
      <c r="J260" s="504">
        <v>95069124.609999999</v>
      </c>
      <c r="K260" s="488">
        <v>95069124.609999999</v>
      </c>
      <c r="L260" s="488">
        <v>0</v>
      </c>
      <c r="M260" s="488">
        <v>95069124.609999999</v>
      </c>
      <c r="N260" s="488">
        <v>0</v>
      </c>
      <c r="O260" s="495">
        <v>0</v>
      </c>
    </row>
    <row r="261" spans="1:15" x14ac:dyDescent="0.25">
      <c r="A261" s="526" t="s">
        <v>420</v>
      </c>
      <c r="B261" s="373"/>
      <c r="C261" s="374" t="s">
        <v>421</v>
      </c>
      <c r="D261" s="519">
        <v>99710800</v>
      </c>
      <c r="E261" s="509">
        <v>99710800</v>
      </c>
      <c r="F261" s="509">
        <v>0</v>
      </c>
      <c r="G261" s="509">
        <v>99710800</v>
      </c>
      <c r="H261" s="509">
        <v>0</v>
      </c>
      <c r="I261" s="520">
        <v>0</v>
      </c>
      <c r="J261" s="504">
        <v>95069124.609999999</v>
      </c>
      <c r="K261" s="488">
        <v>95069124.609999999</v>
      </c>
      <c r="L261" s="488">
        <v>0</v>
      </c>
      <c r="M261" s="488">
        <v>95069124.609999999</v>
      </c>
      <c r="N261" s="488">
        <v>0</v>
      </c>
      <c r="O261" s="495">
        <v>0</v>
      </c>
    </row>
    <row r="262" spans="1:15" x14ac:dyDescent="0.25">
      <c r="A262" s="526" t="s">
        <v>422</v>
      </c>
      <c r="B262" s="373"/>
      <c r="C262" s="374" t="s">
        <v>423</v>
      </c>
      <c r="D262" s="519">
        <v>27259000</v>
      </c>
      <c r="E262" s="509">
        <v>27259000</v>
      </c>
      <c r="F262" s="509">
        <v>34992143.549999997</v>
      </c>
      <c r="G262" s="509">
        <v>21590951.550000001</v>
      </c>
      <c r="H262" s="509">
        <v>8464000</v>
      </c>
      <c r="I262" s="520">
        <v>32196192</v>
      </c>
      <c r="J262" s="504">
        <v>27259000</v>
      </c>
      <c r="K262" s="488">
        <v>27259000</v>
      </c>
      <c r="L262" s="488">
        <v>34992143.549999997</v>
      </c>
      <c r="M262" s="488">
        <v>21590951.550000001</v>
      </c>
      <c r="N262" s="488">
        <v>8464000</v>
      </c>
      <c r="O262" s="495">
        <v>32196192</v>
      </c>
    </row>
    <row r="263" spans="1:15" x14ac:dyDescent="0.25">
      <c r="A263" s="526" t="s">
        <v>424</v>
      </c>
      <c r="B263" s="373"/>
      <c r="C263" s="374" t="s">
        <v>425</v>
      </c>
      <c r="D263" s="519">
        <v>0</v>
      </c>
      <c r="E263" s="509">
        <v>0</v>
      </c>
      <c r="F263" s="509">
        <v>12831951.550000001</v>
      </c>
      <c r="G263" s="509">
        <v>12831951.550000001</v>
      </c>
      <c r="H263" s="509">
        <v>0</v>
      </c>
      <c r="I263" s="520">
        <v>0</v>
      </c>
      <c r="J263" s="504">
        <v>0</v>
      </c>
      <c r="K263" s="488">
        <v>0</v>
      </c>
      <c r="L263" s="488">
        <v>12831951.550000001</v>
      </c>
      <c r="M263" s="488">
        <v>12831951.550000001</v>
      </c>
      <c r="N263" s="488">
        <v>0</v>
      </c>
      <c r="O263" s="495">
        <v>0</v>
      </c>
    </row>
    <row r="264" spans="1:15" x14ac:dyDescent="0.25">
      <c r="A264" s="526" t="s">
        <v>426</v>
      </c>
      <c r="B264" s="373"/>
      <c r="C264" s="374" t="s">
        <v>427</v>
      </c>
      <c r="D264" s="519">
        <v>0</v>
      </c>
      <c r="E264" s="509">
        <v>0</v>
      </c>
      <c r="F264" s="509">
        <v>12831951.550000001</v>
      </c>
      <c r="G264" s="509">
        <v>12831951.550000001</v>
      </c>
      <c r="H264" s="509">
        <v>0</v>
      </c>
      <c r="I264" s="520">
        <v>0</v>
      </c>
      <c r="J264" s="504">
        <v>0</v>
      </c>
      <c r="K264" s="488">
        <v>0</v>
      </c>
      <c r="L264" s="488">
        <v>12831951.550000001</v>
      </c>
      <c r="M264" s="488">
        <v>12831951.550000001</v>
      </c>
      <c r="N264" s="488">
        <v>0</v>
      </c>
      <c r="O264" s="495">
        <v>0</v>
      </c>
    </row>
    <row r="265" spans="1:15" x14ac:dyDescent="0.25">
      <c r="A265" s="526" t="s">
        <v>478</v>
      </c>
      <c r="B265" s="373"/>
      <c r="C265" s="374" t="s">
        <v>479</v>
      </c>
      <c r="D265" s="519">
        <v>27259000</v>
      </c>
      <c r="E265" s="509">
        <v>27259000</v>
      </c>
      <c r="F265" s="509">
        <v>22160192</v>
      </c>
      <c r="G265" s="509">
        <v>8759000</v>
      </c>
      <c r="H265" s="509">
        <v>8464000</v>
      </c>
      <c r="I265" s="520">
        <v>32196192</v>
      </c>
      <c r="J265" s="504">
        <v>27259000</v>
      </c>
      <c r="K265" s="488">
        <v>27259000</v>
      </c>
      <c r="L265" s="488">
        <v>22160192</v>
      </c>
      <c r="M265" s="488">
        <v>8759000</v>
      </c>
      <c r="N265" s="488">
        <v>8464000</v>
      </c>
      <c r="O265" s="495">
        <v>32196192</v>
      </c>
    </row>
    <row r="266" spans="1:15" x14ac:dyDescent="0.25">
      <c r="A266" s="526" t="s">
        <v>1243</v>
      </c>
      <c r="B266" s="373"/>
      <c r="C266" s="374" t="s">
        <v>1244</v>
      </c>
      <c r="D266" s="519">
        <v>8759000</v>
      </c>
      <c r="E266" s="509">
        <v>8759000</v>
      </c>
      <c r="F266" s="509">
        <v>0</v>
      </c>
      <c r="G266" s="509">
        <v>8759000</v>
      </c>
      <c r="H266" s="509">
        <v>0</v>
      </c>
      <c r="I266" s="520">
        <v>0</v>
      </c>
      <c r="J266" s="504">
        <v>8759000</v>
      </c>
      <c r="K266" s="488">
        <v>8759000</v>
      </c>
      <c r="L266" s="488">
        <v>0</v>
      </c>
      <c r="M266" s="488">
        <v>8759000</v>
      </c>
      <c r="N266" s="488">
        <v>0</v>
      </c>
      <c r="O266" s="495">
        <v>0</v>
      </c>
    </row>
    <row r="267" spans="1:15" x14ac:dyDescent="0.25">
      <c r="A267" s="526" t="s">
        <v>480</v>
      </c>
      <c r="B267" s="373"/>
      <c r="C267" s="374" t="s">
        <v>481</v>
      </c>
      <c r="D267" s="519">
        <v>11758000</v>
      </c>
      <c r="E267" s="509">
        <v>11758000</v>
      </c>
      <c r="F267" s="509">
        <v>20438192</v>
      </c>
      <c r="G267" s="509">
        <v>0</v>
      </c>
      <c r="H267" s="509">
        <v>0</v>
      </c>
      <c r="I267" s="520">
        <v>32196192</v>
      </c>
      <c r="J267" s="504">
        <v>11758000</v>
      </c>
      <c r="K267" s="488">
        <v>11758000</v>
      </c>
      <c r="L267" s="488">
        <v>20438192</v>
      </c>
      <c r="M267" s="488">
        <v>0</v>
      </c>
      <c r="N267" s="488">
        <v>0</v>
      </c>
      <c r="O267" s="495">
        <v>32196192</v>
      </c>
    </row>
    <row r="268" spans="1:15" x14ac:dyDescent="0.25">
      <c r="A268" s="526" t="s">
        <v>1245</v>
      </c>
      <c r="B268" s="373"/>
      <c r="C268" s="374" t="s">
        <v>1246</v>
      </c>
      <c r="D268" s="519">
        <v>6742000</v>
      </c>
      <c r="E268" s="509">
        <v>6742000</v>
      </c>
      <c r="F268" s="509">
        <v>1722000</v>
      </c>
      <c r="G268" s="509">
        <v>0</v>
      </c>
      <c r="H268" s="509">
        <v>8464000</v>
      </c>
      <c r="I268" s="520">
        <v>0</v>
      </c>
      <c r="J268" s="504">
        <v>6742000</v>
      </c>
      <c r="K268" s="488">
        <v>6742000</v>
      </c>
      <c r="L268" s="488">
        <v>1722000</v>
      </c>
      <c r="M268" s="488">
        <v>0</v>
      </c>
      <c r="N268" s="488">
        <v>8464000</v>
      </c>
      <c r="O268" s="495">
        <v>0</v>
      </c>
    </row>
    <row r="269" spans="1:15" x14ac:dyDescent="0.25">
      <c r="A269" s="526" t="s">
        <v>1247</v>
      </c>
      <c r="B269" s="373"/>
      <c r="C269" s="374" t="s">
        <v>1248</v>
      </c>
      <c r="D269" s="519">
        <v>0</v>
      </c>
      <c r="E269" s="509">
        <v>0</v>
      </c>
      <c r="F269" s="509">
        <v>0</v>
      </c>
      <c r="G269" s="509">
        <v>0</v>
      </c>
      <c r="H269" s="509">
        <v>0</v>
      </c>
      <c r="I269" s="520">
        <v>0</v>
      </c>
      <c r="J269" s="504">
        <v>-8310</v>
      </c>
      <c r="K269" s="488">
        <v>-8310</v>
      </c>
      <c r="L269" s="488">
        <v>0</v>
      </c>
      <c r="M269" s="488">
        <v>0</v>
      </c>
      <c r="N269" s="488">
        <v>0</v>
      </c>
      <c r="O269" s="495">
        <v>-8310</v>
      </c>
    </row>
    <row r="270" spans="1:15" x14ac:dyDescent="0.25">
      <c r="A270" s="526" t="s">
        <v>1249</v>
      </c>
      <c r="B270" s="373"/>
      <c r="C270" s="374" t="s">
        <v>1250</v>
      </c>
      <c r="D270" s="519">
        <v>0</v>
      </c>
      <c r="E270" s="509">
        <v>0</v>
      </c>
      <c r="F270" s="509">
        <v>0</v>
      </c>
      <c r="G270" s="509">
        <v>0</v>
      </c>
      <c r="H270" s="509">
        <v>0</v>
      </c>
      <c r="I270" s="520">
        <v>0</v>
      </c>
      <c r="J270" s="504">
        <v>-8310</v>
      </c>
      <c r="K270" s="488">
        <v>-8310</v>
      </c>
      <c r="L270" s="488">
        <v>0</v>
      </c>
      <c r="M270" s="488">
        <v>0</v>
      </c>
      <c r="N270" s="488">
        <v>0</v>
      </c>
      <c r="O270" s="495">
        <v>-8310</v>
      </c>
    </row>
    <row r="271" spans="1:15" x14ac:dyDescent="0.25">
      <c r="A271" s="526" t="s">
        <v>1251</v>
      </c>
      <c r="B271" s="373"/>
      <c r="C271" s="374" t="s">
        <v>1252</v>
      </c>
      <c r="D271" s="519">
        <v>0</v>
      </c>
      <c r="E271" s="509">
        <v>0</v>
      </c>
      <c r="F271" s="509">
        <v>0</v>
      </c>
      <c r="G271" s="509">
        <v>0</v>
      </c>
      <c r="H271" s="509">
        <v>0</v>
      </c>
      <c r="I271" s="520">
        <v>0</v>
      </c>
      <c r="J271" s="504">
        <v>-8310</v>
      </c>
      <c r="K271" s="488">
        <v>-8310</v>
      </c>
      <c r="L271" s="488">
        <v>0</v>
      </c>
      <c r="M271" s="488">
        <v>0</v>
      </c>
      <c r="N271" s="488">
        <v>0</v>
      </c>
      <c r="O271" s="495">
        <v>-8310</v>
      </c>
    </row>
    <row r="272" spans="1:15" x14ac:dyDescent="0.25">
      <c r="A272" s="526" t="s">
        <v>428</v>
      </c>
      <c r="B272" s="373"/>
      <c r="C272" s="374" t="s">
        <v>429</v>
      </c>
      <c r="D272" s="519">
        <v>2304322</v>
      </c>
      <c r="E272" s="509">
        <v>2304322</v>
      </c>
      <c r="F272" s="509">
        <v>0</v>
      </c>
      <c r="G272" s="509">
        <v>0</v>
      </c>
      <c r="H272" s="509">
        <v>0</v>
      </c>
      <c r="I272" s="520">
        <v>2304322</v>
      </c>
      <c r="J272" s="504">
        <v>308039</v>
      </c>
      <c r="K272" s="488">
        <v>308039</v>
      </c>
      <c r="L272" s="488">
        <v>0</v>
      </c>
      <c r="M272" s="488">
        <v>0</v>
      </c>
      <c r="N272" s="488">
        <v>0</v>
      </c>
      <c r="O272" s="495">
        <v>308039</v>
      </c>
    </row>
    <row r="273" spans="1:15" x14ac:dyDescent="0.25">
      <c r="A273" s="526" t="s">
        <v>482</v>
      </c>
      <c r="B273" s="373"/>
      <c r="C273" s="374" t="s">
        <v>483</v>
      </c>
      <c r="D273" s="519">
        <v>2304322</v>
      </c>
      <c r="E273" s="509">
        <v>2304322</v>
      </c>
      <c r="F273" s="509">
        <v>0</v>
      </c>
      <c r="G273" s="509">
        <v>0</v>
      </c>
      <c r="H273" s="509">
        <v>0</v>
      </c>
      <c r="I273" s="520">
        <v>2304322</v>
      </c>
      <c r="J273" s="504">
        <v>308039</v>
      </c>
      <c r="K273" s="488">
        <v>308039</v>
      </c>
      <c r="L273" s="488">
        <v>0</v>
      </c>
      <c r="M273" s="488">
        <v>0</v>
      </c>
      <c r="N273" s="488">
        <v>0</v>
      </c>
      <c r="O273" s="495">
        <v>308039</v>
      </c>
    </row>
    <row r="274" spans="1:15" x14ac:dyDescent="0.25">
      <c r="A274" s="526" t="s">
        <v>482</v>
      </c>
      <c r="B274" s="373"/>
      <c r="C274" s="374" t="s">
        <v>484</v>
      </c>
      <c r="D274" s="519">
        <v>2304322</v>
      </c>
      <c r="E274" s="509">
        <v>2304322</v>
      </c>
      <c r="F274" s="509">
        <v>0</v>
      </c>
      <c r="G274" s="509">
        <v>0</v>
      </c>
      <c r="H274" s="509">
        <v>0</v>
      </c>
      <c r="I274" s="520">
        <v>2304322</v>
      </c>
      <c r="J274" s="504">
        <v>308039</v>
      </c>
      <c r="K274" s="488">
        <v>308039</v>
      </c>
      <c r="L274" s="488">
        <v>0</v>
      </c>
      <c r="M274" s="488">
        <v>0</v>
      </c>
      <c r="N274" s="488">
        <v>0</v>
      </c>
      <c r="O274" s="495">
        <v>308039</v>
      </c>
    </row>
    <row r="275" spans="1:15" x14ac:dyDescent="0.25">
      <c r="A275" s="526" t="s">
        <v>433</v>
      </c>
      <c r="B275" s="373"/>
      <c r="C275" s="374" t="s">
        <v>434</v>
      </c>
      <c r="D275" s="519">
        <v>18210000</v>
      </c>
      <c r="E275" s="509">
        <v>18210000</v>
      </c>
      <c r="F275" s="509">
        <v>0</v>
      </c>
      <c r="G275" s="509">
        <v>18210000</v>
      </c>
      <c r="H275" s="509">
        <v>0</v>
      </c>
      <c r="I275" s="520">
        <v>0</v>
      </c>
      <c r="J275" s="504">
        <v>18253573.699999999</v>
      </c>
      <c r="K275" s="488">
        <v>18253573.699999999</v>
      </c>
      <c r="L275" s="488">
        <v>0</v>
      </c>
      <c r="M275" s="488">
        <v>18253573.699999999</v>
      </c>
      <c r="N275" s="488">
        <v>0</v>
      </c>
      <c r="O275" s="495">
        <v>0</v>
      </c>
    </row>
    <row r="276" spans="1:15" x14ac:dyDescent="0.25">
      <c r="A276" s="526" t="s">
        <v>435</v>
      </c>
      <c r="B276" s="373"/>
      <c r="C276" s="374" t="s">
        <v>436</v>
      </c>
      <c r="D276" s="519">
        <v>18210000</v>
      </c>
      <c r="E276" s="509">
        <v>18210000</v>
      </c>
      <c r="F276" s="509">
        <v>0</v>
      </c>
      <c r="G276" s="509">
        <v>18210000</v>
      </c>
      <c r="H276" s="509">
        <v>0</v>
      </c>
      <c r="I276" s="520">
        <v>0</v>
      </c>
      <c r="J276" s="504">
        <v>18253573.699999999</v>
      </c>
      <c r="K276" s="488">
        <v>18253573.699999999</v>
      </c>
      <c r="L276" s="488">
        <v>0</v>
      </c>
      <c r="M276" s="488">
        <v>18253573.699999999</v>
      </c>
      <c r="N276" s="488">
        <v>0</v>
      </c>
      <c r="O276" s="495">
        <v>0</v>
      </c>
    </row>
    <row r="277" spans="1:15" x14ac:dyDescent="0.25">
      <c r="A277" s="526" t="s">
        <v>437</v>
      </c>
      <c r="B277" s="373"/>
      <c r="C277" s="374" t="s">
        <v>438</v>
      </c>
      <c r="D277" s="519">
        <v>18210000</v>
      </c>
      <c r="E277" s="509">
        <v>18210000</v>
      </c>
      <c r="F277" s="509">
        <v>0</v>
      </c>
      <c r="G277" s="509">
        <v>18210000</v>
      </c>
      <c r="H277" s="509">
        <v>0</v>
      </c>
      <c r="I277" s="520">
        <v>0</v>
      </c>
      <c r="J277" s="504">
        <v>18253573.699999999</v>
      </c>
      <c r="K277" s="488">
        <v>18253573.699999999</v>
      </c>
      <c r="L277" s="488">
        <v>0</v>
      </c>
      <c r="M277" s="488">
        <v>18253573.699999999</v>
      </c>
      <c r="N277" s="488">
        <v>0</v>
      </c>
      <c r="O277" s="495">
        <v>0</v>
      </c>
    </row>
    <row r="278" spans="1:15" x14ac:dyDescent="0.25">
      <c r="A278" s="526" t="s">
        <v>439</v>
      </c>
      <c r="B278" s="373"/>
      <c r="C278" s="374" t="s">
        <v>440</v>
      </c>
      <c r="D278" s="519">
        <v>18210000</v>
      </c>
      <c r="E278" s="509">
        <v>18210000</v>
      </c>
      <c r="F278" s="509">
        <v>0</v>
      </c>
      <c r="G278" s="509">
        <v>18210000</v>
      </c>
      <c r="H278" s="509">
        <v>0</v>
      </c>
      <c r="I278" s="520">
        <v>0</v>
      </c>
      <c r="J278" s="504">
        <v>18253573.699999999</v>
      </c>
      <c r="K278" s="488">
        <v>18253573.699999999</v>
      </c>
      <c r="L278" s="488">
        <v>0</v>
      </c>
      <c r="M278" s="488">
        <v>18253573.699999999</v>
      </c>
      <c r="N278" s="488">
        <v>0</v>
      </c>
      <c r="O278" s="495">
        <v>0</v>
      </c>
    </row>
    <row r="279" spans="1:15" x14ac:dyDescent="0.25">
      <c r="A279" s="526" t="s">
        <v>441</v>
      </c>
      <c r="B279" s="373"/>
      <c r="C279" s="374" t="s">
        <v>442</v>
      </c>
      <c r="D279" s="519">
        <v>11360000</v>
      </c>
      <c r="E279" s="509">
        <v>11360000</v>
      </c>
      <c r="F279" s="509">
        <v>0</v>
      </c>
      <c r="G279" s="509">
        <v>11360000</v>
      </c>
      <c r="H279" s="509">
        <v>0</v>
      </c>
      <c r="I279" s="520">
        <v>0</v>
      </c>
      <c r="J279" s="504">
        <v>11364947.439999999</v>
      </c>
      <c r="K279" s="488">
        <v>11364947.439999999</v>
      </c>
      <c r="L279" s="488">
        <v>0</v>
      </c>
      <c r="M279" s="488">
        <v>11364947.439999999</v>
      </c>
      <c r="N279" s="488">
        <v>0</v>
      </c>
      <c r="O279" s="495">
        <v>0</v>
      </c>
    </row>
    <row r="280" spans="1:15" x14ac:dyDescent="0.25">
      <c r="A280" s="526" t="s">
        <v>443</v>
      </c>
      <c r="B280" s="373"/>
      <c r="C280" s="374" t="s">
        <v>444</v>
      </c>
      <c r="D280" s="519">
        <v>6850000</v>
      </c>
      <c r="E280" s="509">
        <v>6850000</v>
      </c>
      <c r="F280" s="509">
        <v>0</v>
      </c>
      <c r="G280" s="509">
        <v>6850000</v>
      </c>
      <c r="H280" s="509">
        <v>0</v>
      </c>
      <c r="I280" s="520">
        <v>0</v>
      </c>
      <c r="J280" s="504">
        <v>6888626.2599999998</v>
      </c>
      <c r="K280" s="488">
        <v>6888626.2599999998</v>
      </c>
      <c r="L280" s="488">
        <v>0</v>
      </c>
      <c r="M280" s="488">
        <v>6888626.2599999998</v>
      </c>
      <c r="N280" s="488">
        <v>0</v>
      </c>
      <c r="O280" s="495">
        <v>0</v>
      </c>
    </row>
    <row r="281" spans="1:15" x14ac:dyDescent="0.25">
      <c r="A281" s="526" t="s">
        <v>445</v>
      </c>
      <c r="B281" s="373"/>
      <c r="C281" s="374" t="s">
        <v>446</v>
      </c>
      <c r="D281" s="519">
        <v>-12287700</v>
      </c>
      <c r="E281" s="509">
        <v>-12287700</v>
      </c>
      <c r="F281" s="509">
        <v>0</v>
      </c>
      <c r="G281" s="509">
        <v>-12287700</v>
      </c>
      <c r="H281" s="509">
        <v>0</v>
      </c>
      <c r="I281" s="520">
        <v>0</v>
      </c>
      <c r="J281" s="504">
        <v>-13472871.73</v>
      </c>
      <c r="K281" s="488">
        <v>-13472871.73</v>
      </c>
      <c r="L281" s="488">
        <v>0</v>
      </c>
      <c r="M281" s="488">
        <v>-13472871.73</v>
      </c>
      <c r="N281" s="488">
        <v>0</v>
      </c>
      <c r="O281" s="495">
        <v>0</v>
      </c>
    </row>
    <row r="282" spans="1:15" x14ac:dyDescent="0.25">
      <c r="A282" s="526" t="s">
        <v>447</v>
      </c>
      <c r="B282" s="373"/>
      <c r="C282" s="374" t="s">
        <v>448</v>
      </c>
      <c r="D282" s="519">
        <v>-12287700</v>
      </c>
      <c r="E282" s="509">
        <v>-12287700</v>
      </c>
      <c r="F282" s="509">
        <v>0</v>
      </c>
      <c r="G282" s="509">
        <v>-12287700</v>
      </c>
      <c r="H282" s="509">
        <v>0</v>
      </c>
      <c r="I282" s="520">
        <v>0</v>
      </c>
      <c r="J282" s="504">
        <v>-13472871.73</v>
      </c>
      <c r="K282" s="488">
        <v>-13472871.73</v>
      </c>
      <c r="L282" s="488">
        <v>0</v>
      </c>
      <c r="M282" s="488">
        <v>-13472871.73</v>
      </c>
      <c r="N282" s="488">
        <v>0</v>
      </c>
      <c r="O282" s="495">
        <v>0</v>
      </c>
    </row>
    <row r="283" spans="1:15" x14ac:dyDescent="0.25">
      <c r="A283" s="526" t="s">
        <v>449</v>
      </c>
      <c r="B283" s="373"/>
      <c r="C283" s="374" t="s">
        <v>450</v>
      </c>
      <c r="D283" s="519">
        <v>-5870000</v>
      </c>
      <c r="E283" s="509">
        <v>-5870000</v>
      </c>
      <c r="F283" s="509">
        <v>0</v>
      </c>
      <c r="G283" s="509">
        <v>-5870000</v>
      </c>
      <c r="H283" s="509">
        <v>0</v>
      </c>
      <c r="I283" s="520">
        <v>0</v>
      </c>
      <c r="J283" s="504">
        <v>-5872976.1200000001</v>
      </c>
      <c r="K283" s="488">
        <v>-5872976.1200000001</v>
      </c>
      <c r="L283" s="488">
        <v>0</v>
      </c>
      <c r="M283" s="488">
        <v>-5872976.1200000001</v>
      </c>
      <c r="N283" s="488">
        <v>0</v>
      </c>
      <c r="O283" s="495">
        <v>0</v>
      </c>
    </row>
    <row r="284" spans="1:15" x14ac:dyDescent="0.25">
      <c r="A284" s="526" t="s">
        <v>1253</v>
      </c>
      <c r="B284" s="373"/>
      <c r="C284" s="374" t="s">
        <v>452</v>
      </c>
      <c r="D284" s="519">
        <v>-2040000</v>
      </c>
      <c r="E284" s="509">
        <v>-2040000</v>
      </c>
      <c r="F284" s="509">
        <v>0</v>
      </c>
      <c r="G284" s="509">
        <v>-2040000</v>
      </c>
      <c r="H284" s="509">
        <v>0</v>
      </c>
      <c r="I284" s="520">
        <v>0</v>
      </c>
      <c r="J284" s="504">
        <v>-2044979.19</v>
      </c>
      <c r="K284" s="488">
        <v>-2044979.19</v>
      </c>
      <c r="L284" s="488">
        <v>0</v>
      </c>
      <c r="M284" s="488">
        <v>-2044979.19</v>
      </c>
      <c r="N284" s="488">
        <v>0</v>
      </c>
      <c r="O284" s="495">
        <v>0</v>
      </c>
    </row>
    <row r="285" spans="1:15" x14ac:dyDescent="0.25">
      <c r="A285" s="526" t="s">
        <v>453</v>
      </c>
      <c r="B285" s="373"/>
      <c r="C285" s="374" t="s">
        <v>454</v>
      </c>
      <c r="D285" s="519">
        <v>-4377700</v>
      </c>
      <c r="E285" s="509">
        <v>-4377700</v>
      </c>
      <c r="F285" s="509">
        <v>0</v>
      </c>
      <c r="G285" s="509">
        <v>-4377700</v>
      </c>
      <c r="H285" s="509">
        <v>0</v>
      </c>
      <c r="I285" s="520">
        <v>0</v>
      </c>
      <c r="J285" s="504">
        <v>-5554916.4199999999</v>
      </c>
      <c r="K285" s="488">
        <v>-5554916.4199999999</v>
      </c>
      <c r="L285" s="488">
        <v>0</v>
      </c>
      <c r="M285" s="488">
        <v>-5554916.4199999999</v>
      </c>
      <c r="N285" s="488">
        <v>0</v>
      </c>
      <c r="O285" s="495">
        <v>0</v>
      </c>
    </row>
    <row r="286" spans="1:15" x14ac:dyDescent="0.25">
      <c r="A286" s="526"/>
      <c r="B286" s="373"/>
      <c r="C286" s="374"/>
      <c r="D286" s="519"/>
      <c r="E286" s="509"/>
      <c r="F286" s="509"/>
      <c r="G286" s="509"/>
      <c r="H286" s="509"/>
      <c r="I286" s="520"/>
      <c r="J286" s="504"/>
      <c r="K286" s="488"/>
      <c r="L286" s="488"/>
      <c r="M286" s="488"/>
      <c r="N286" s="488"/>
      <c r="O286" s="495"/>
    </row>
    <row r="287" spans="1:15" x14ac:dyDescent="0.25">
      <c r="A287" s="526"/>
      <c r="B287" s="373"/>
      <c r="C287" s="374"/>
      <c r="D287" s="519"/>
      <c r="E287" s="509"/>
      <c r="F287" s="509"/>
      <c r="G287" s="509"/>
      <c r="H287" s="509"/>
      <c r="I287" s="520"/>
      <c r="J287" s="504"/>
      <c r="K287" s="488"/>
      <c r="L287" s="488"/>
      <c r="M287" s="488"/>
      <c r="N287" s="488"/>
      <c r="O287" s="495"/>
    </row>
    <row r="288" spans="1:15" x14ac:dyDescent="0.25">
      <c r="A288" s="526"/>
      <c r="B288" s="373"/>
      <c r="C288" s="374"/>
      <c r="D288" s="519"/>
      <c r="E288" s="509"/>
      <c r="F288" s="509"/>
      <c r="G288" s="509"/>
      <c r="H288" s="509"/>
      <c r="I288" s="520"/>
      <c r="J288" s="504"/>
      <c r="K288" s="488"/>
      <c r="L288" s="488"/>
      <c r="M288" s="488"/>
      <c r="N288" s="488"/>
      <c r="O288" s="495"/>
    </row>
    <row r="289" spans="1:15" x14ac:dyDescent="0.25">
      <c r="A289" s="526"/>
      <c r="B289" s="373"/>
      <c r="C289" s="374"/>
      <c r="D289" s="519"/>
      <c r="E289" s="509"/>
      <c r="F289" s="509"/>
      <c r="G289" s="509"/>
      <c r="H289" s="509"/>
      <c r="I289" s="520"/>
      <c r="J289" s="504"/>
      <c r="K289" s="488"/>
      <c r="L289" s="488"/>
      <c r="M289" s="488"/>
      <c r="N289" s="488"/>
      <c r="O289" s="495"/>
    </row>
    <row r="290" spans="1:15" x14ac:dyDescent="0.25">
      <c r="A290" s="526"/>
      <c r="B290" s="373"/>
      <c r="C290" s="374"/>
      <c r="D290" s="519"/>
      <c r="E290" s="509"/>
      <c r="F290" s="509"/>
      <c r="G290" s="509"/>
      <c r="H290" s="509"/>
      <c r="I290" s="520"/>
      <c r="J290" s="504"/>
      <c r="K290" s="488"/>
      <c r="L290" s="488"/>
      <c r="M290" s="488"/>
      <c r="N290" s="488"/>
      <c r="O290" s="495"/>
    </row>
    <row r="291" spans="1:15" x14ac:dyDescent="0.25">
      <c r="A291" s="526"/>
      <c r="B291" s="373"/>
      <c r="C291" s="374"/>
      <c r="D291" s="519"/>
      <c r="E291" s="509"/>
      <c r="F291" s="509"/>
      <c r="G291" s="509"/>
      <c r="H291" s="509"/>
      <c r="I291" s="520"/>
      <c r="J291" s="504"/>
      <c r="K291" s="488"/>
      <c r="L291" s="488"/>
      <c r="M291" s="488"/>
      <c r="N291" s="488"/>
      <c r="O291" s="495"/>
    </row>
    <row r="292" spans="1:15" x14ac:dyDescent="0.25">
      <c r="A292" s="526"/>
      <c r="B292" s="373"/>
      <c r="C292" s="374"/>
      <c r="D292" s="519"/>
      <c r="E292" s="509"/>
      <c r="F292" s="509"/>
      <c r="G292" s="509"/>
      <c r="H292" s="509"/>
      <c r="I292" s="520"/>
      <c r="J292" s="504"/>
      <c r="K292" s="488"/>
      <c r="L292" s="488"/>
      <c r="M292" s="488"/>
      <c r="N292" s="488"/>
      <c r="O292" s="495"/>
    </row>
    <row r="293" spans="1:15" x14ac:dyDescent="0.25">
      <c r="A293" s="526"/>
      <c r="B293" s="373"/>
      <c r="C293" s="374"/>
      <c r="D293" s="519"/>
      <c r="E293" s="509"/>
      <c r="F293" s="509"/>
      <c r="G293" s="509"/>
      <c r="H293" s="509"/>
      <c r="I293" s="520"/>
      <c r="J293" s="504"/>
      <c r="K293" s="488"/>
      <c r="L293" s="488"/>
      <c r="M293" s="488"/>
      <c r="N293" s="488"/>
      <c r="O293" s="495"/>
    </row>
    <row r="294" spans="1:15" x14ac:dyDescent="0.25">
      <c r="A294" s="526"/>
      <c r="B294" s="373"/>
      <c r="C294" s="374"/>
      <c r="D294" s="519"/>
      <c r="E294" s="509"/>
      <c r="F294" s="509"/>
      <c r="G294" s="509"/>
      <c r="H294" s="509"/>
      <c r="I294" s="520"/>
      <c r="J294" s="504"/>
      <c r="K294" s="488"/>
      <c r="L294" s="488"/>
      <c r="M294" s="488"/>
      <c r="N294" s="488"/>
      <c r="O294" s="495"/>
    </row>
    <row r="295" spans="1:15" x14ac:dyDescent="0.25">
      <c r="A295" s="526"/>
      <c r="B295" s="373"/>
      <c r="C295" s="374"/>
      <c r="D295" s="519"/>
      <c r="E295" s="509"/>
      <c r="F295" s="509"/>
      <c r="G295" s="509"/>
      <c r="H295" s="509"/>
      <c r="I295" s="520"/>
      <c r="J295" s="504"/>
      <c r="K295" s="488"/>
      <c r="L295" s="488"/>
      <c r="M295" s="488"/>
      <c r="N295" s="488"/>
      <c r="O295" s="495"/>
    </row>
    <row r="296" spans="1:15" x14ac:dyDescent="0.25">
      <c r="A296" s="526"/>
      <c r="B296" s="373"/>
      <c r="C296" s="374"/>
      <c r="D296" s="519"/>
      <c r="E296" s="509"/>
      <c r="F296" s="509"/>
      <c r="G296" s="509"/>
      <c r="H296" s="509"/>
      <c r="I296" s="520"/>
      <c r="J296" s="504"/>
      <c r="K296" s="488"/>
      <c r="L296" s="488"/>
      <c r="M296" s="488"/>
      <c r="N296" s="488"/>
      <c r="O296" s="495"/>
    </row>
    <row r="297" spans="1:15" x14ac:dyDescent="0.25">
      <c r="A297" s="526"/>
      <c r="B297" s="373"/>
      <c r="C297" s="374"/>
      <c r="D297" s="519"/>
      <c r="E297" s="509"/>
      <c r="F297" s="509"/>
      <c r="G297" s="509"/>
      <c r="H297" s="509"/>
      <c r="I297" s="520"/>
      <c r="J297" s="504"/>
      <c r="K297" s="488"/>
      <c r="L297" s="488"/>
      <c r="M297" s="488"/>
      <c r="N297" s="488"/>
      <c r="O297" s="495"/>
    </row>
    <row r="298" spans="1:15" x14ac:dyDescent="0.25">
      <c r="A298" s="526"/>
      <c r="B298" s="373"/>
      <c r="C298" s="374"/>
      <c r="D298" s="519"/>
      <c r="E298" s="509"/>
      <c r="F298" s="509"/>
      <c r="G298" s="509"/>
      <c r="H298" s="509"/>
      <c r="I298" s="520"/>
      <c r="J298" s="504"/>
      <c r="K298" s="488"/>
      <c r="L298" s="488"/>
      <c r="M298" s="488"/>
      <c r="N298" s="488"/>
      <c r="O298" s="495"/>
    </row>
    <row r="299" spans="1:15" x14ac:dyDescent="0.25">
      <c r="A299" s="526"/>
      <c r="B299" s="373"/>
      <c r="C299" s="374"/>
      <c r="D299" s="519"/>
      <c r="E299" s="509"/>
      <c r="F299" s="509"/>
      <c r="G299" s="509"/>
      <c r="H299" s="509"/>
      <c r="I299" s="520"/>
      <c r="J299" s="504"/>
      <c r="K299" s="488"/>
      <c r="L299" s="488"/>
      <c r="M299" s="488"/>
      <c r="N299" s="488"/>
      <c r="O299" s="495"/>
    </row>
    <row r="300" spans="1:15" x14ac:dyDescent="0.25">
      <c r="A300" s="526"/>
      <c r="B300" s="373"/>
      <c r="C300" s="374"/>
      <c r="D300" s="519"/>
      <c r="E300" s="509"/>
      <c r="F300" s="509"/>
      <c r="G300" s="509"/>
      <c r="H300" s="509"/>
      <c r="I300" s="520"/>
      <c r="J300" s="504"/>
      <c r="K300" s="488"/>
      <c r="L300" s="488"/>
      <c r="M300" s="488"/>
      <c r="N300" s="488"/>
      <c r="O300" s="495"/>
    </row>
    <row r="301" spans="1:15" x14ac:dyDescent="0.25">
      <c r="A301" s="526"/>
      <c r="B301" s="373"/>
      <c r="C301" s="374"/>
      <c r="D301" s="519"/>
      <c r="E301" s="509"/>
      <c r="F301" s="509"/>
      <c r="G301" s="509"/>
      <c r="H301" s="509"/>
      <c r="I301" s="520"/>
      <c r="J301" s="504"/>
      <c r="K301" s="488"/>
      <c r="L301" s="488"/>
      <c r="M301" s="488"/>
      <c r="N301" s="488"/>
      <c r="O301" s="495"/>
    </row>
    <row r="302" spans="1:15" x14ac:dyDescent="0.25">
      <c r="A302" s="526"/>
      <c r="B302" s="373"/>
      <c r="C302" s="374"/>
      <c r="D302" s="519"/>
      <c r="E302" s="509"/>
      <c r="F302" s="509"/>
      <c r="G302" s="509"/>
      <c r="H302" s="509"/>
      <c r="I302" s="520"/>
      <c r="J302" s="504"/>
      <c r="K302" s="488"/>
      <c r="L302" s="488"/>
      <c r="M302" s="488"/>
      <c r="N302" s="488"/>
      <c r="O302" s="495"/>
    </row>
    <row r="303" spans="1:15" ht="15.75" thickBot="1" x14ac:dyDescent="0.3">
      <c r="A303" s="527"/>
      <c r="B303" s="375"/>
      <c r="C303" s="376"/>
      <c r="D303" s="521"/>
      <c r="E303" s="522"/>
      <c r="F303" s="522"/>
      <c r="G303" s="522"/>
      <c r="H303" s="522"/>
      <c r="I303" s="523"/>
      <c r="J303" s="505"/>
      <c r="K303" s="496"/>
      <c r="L303" s="496"/>
      <c r="M303" s="496"/>
      <c r="N303" s="496"/>
      <c r="O303" s="497"/>
    </row>
  </sheetData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1BFCEC-9B17-4A84-B61D-1E8641A57BDC}">
  <sheetPr>
    <tabColor theme="5" tint="-0.249977111117893"/>
  </sheetPr>
  <dimension ref="A1:Y429"/>
  <sheetViews>
    <sheetView zoomScale="90" zoomScaleNormal="90" workbookViewId="0">
      <pane xSplit="3" ySplit="7" topLeftCell="I128" activePane="bottomRight" state="frozen"/>
      <selection activeCell="D16" sqref="D16:D21"/>
      <selection pane="topRight" activeCell="D16" sqref="D16:D21"/>
      <selection pane="bottomLeft" activeCell="D16" sqref="D16:D21"/>
      <selection pane="bottomRight" activeCell="D16" sqref="D16:D21"/>
    </sheetView>
  </sheetViews>
  <sheetFormatPr defaultRowHeight="15" x14ac:dyDescent="0.25"/>
  <cols>
    <col min="1" max="1" width="38.140625" style="295" customWidth="1"/>
    <col min="2" max="2" width="7.42578125" style="293" customWidth="1"/>
    <col min="3" max="3" width="25.5703125" style="292" customWidth="1"/>
    <col min="4" max="6" width="16.140625" style="381" customWidth="1"/>
    <col min="7" max="9" width="16.140625" style="380" customWidth="1"/>
    <col min="10" max="12" width="16.140625" style="381" customWidth="1"/>
    <col min="13" max="14" width="16.140625" style="380" customWidth="1"/>
    <col min="15" max="15" width="15" style="380" customWidth="1"/>
    <col min="16" max="21" width="9.140625" style="16"/>
    <col min="22" max="25" width="9.140625" style="12"/>
  </cols>
  <sheetData>
    <row r="1" spans="1:21" x14ac:dyDescent="0.25">
      <c r="A1" s="22"/>
      <c r="B1" s="22"/>
      <c r="C1" s="296"/>
      <c r="D1" s="378"/>
      <c r="E1" s="378"/>
      <c r="F1" s="378"/>
      <c r="G1" s="379"/>
      <c r="H1" s="379"/>
    </row>
    <row r="2" spans="1:21" x14ac:dyDescent="0.25">
      <c r="A2" s="382" t="s">
        <v>513</v>
      </c>
    </row>
    <row r="3" spans="1:21" ht="15.75" thickBot="1" x14ac:dyDescent="0.3">
      <c r="A3" s="383"/>
      <c r="B3" s="383"/>
      <c r="C3" s="384"/>
      <c r="D3" s="385"/>
      <c r="E3" s="385"/>
      <c r="F3" s="385"/>
      <c r="G3" s="386"/>
      <c r="H3" s="386"/>
      <c r="I3" s="386"/>
      <c r="J3" s="385"/>
      <c r="K3" s="385"/>
      <c r="L3" s="385"/>
      <c r="M3" s="386"/>
      <c r="N3" s="386"/>
      <c r="O3" s="386"/>
    </row>
    <row r="4" spans="1:21" ht="15" customHeight="1" x14ac:dyDescent="0.25">
      <c r="A4" s="387" t="s">
        <v>20</v>
      </c>
      <c r="B4" s="388" t="s">
        <v>21</v>
      </c>
      <c r="C4" s="389" t="s">
        <v>514</v>
      </c>
      <c r="D4" s="390" t="s">
        <v>23</v>
      </c>
      <c r="E4" s="391"/>
      <c r="F4" s="391"/>
      <c r="G4" s="392"/>
      <c r="H4" s="392"/>
      <c r="I4" s="392"/>
      <c r="J4" s="393" t="s">
        <v>24</v>
      </c>
      <c r="K4" s="394"/>
      <c r="L4" s="394"/>
      <c r="M4" s="395"/>
      <c r="N4" s="395"/>
      <c r="O4" s="396"/>
    </row>
    <row r="5" spans="1:21" ht="101.25" x14ac:dyDescent="0.25">
      <c r="A5" s="397"/>
      <c r="B5" s="398"/>
      <c r="C5" s="399"/>
      <c r="D5" s="400" t="s">
        <v>25</v>
      </c>
      <c r="E5" s="401" t="s">
        <v>26</v>
      </c>
      <c r="F5" s="401" t="s">
        <v>27</v>
      </c>
      <c r="G5" s="402" t="s">
        <v>28</v>
      </c>
      <c r="H5" s="402" t="s">
        <v>29</v>
      </c>
      <c r="I5" s="403" t="s">
        <v>30</v>
      </c>
      <c r="J5" s="404" t="s">
        <v>25</v>
      </c>
      <c r="K5" s="405" t="s">
        <v>26</v>
      </c>
      <c r="L5" s="405" t="s">
        <v>27</v>
      </c>
      <c r="M5" s="406" t="s">
        <v>28</v>
      </c>
      <c r="N5" s="406" t="s">
        <v>29</v>
      </c>
      <c r="O5" s="407" t="s">
        <v>30</v>
      </c>
    </row>
    <row r="6" spans="1:21" ht="15.75" thickBot="1" x14ac:dyDescent="0.3">
      <c r="A6" s="408" t="s">
        <v>31</v>
      </c>
      <c r="B6" s="409" t="s">
        <v>32</v>
      </c>
      <c r="C6" s="410" t="s">
        <v>33</v>
      </c>
      <c r="D6" s="411" t="s">
        <v>34</v>
      </c>
      <c r="E6" s="412" t="s">
        <v>35</v>
      </c>
      <c r="F6" s="412" t="s">
        <v>36</v>
      </c>
      <c r="G6" s="413" t="s">
        <v>37</v>
      </c>
      <c r="H6" s="413" t="s">
        <v>38</v>
      </c>
      <c r="I6" s="414" t="s">
        <v>39</v>
      </c>
      <c r="J6" s="415" t="s">
        <v>40</v>
      </c>
      <c r="K6" s="416" t="s">
        <v>41</v>
      </c>
      <c r="L6" s="416" t="s">
        <v>42</v>
      </c>
      <c r="M6" s="417" t="s">
        <v>43</v>
      </c>
      <c r="N6" s="417" t="s">
        <v>44</v>
      </c>
      <c r="O6" s="418" t="s">
        <v>45</v>
      </c>
    </row>
    <row r="7" spans="1:21" s="13" customFormat="1" ht="12" customHeight="1" x14ac:dyDescent="0.25">
      <c r="A7" s="368" t="s">
        <v>515</v>
      </c>
      <c r="B7" s="19" t="s">
        <v>516</v>
      </c>
      <c r="C7" s="343" t="s">
        <v>517</v>
      </c>
      <c r="D7" s="346">
        <v>4421383663.8999996</v>
      </c>
      <c r="E7" s="277">
        <v>4421383663.8999996</v>
      </c>
      <c r="F7" s="277">
        <v>62494854.640000001</v>
      </c>
      <c r="G7" s="225">
        <v>3607479267.73</v>
      </c>
      <c r="H7" s="225">
        <v>398638711.97000003</v>
      </c>
      <c r="I7" s="325">
        <v>477760538.83999997</v>
      </c>
      <c r="J7" s="330">
        <v>4177405901.4200001</v>
      </c>
      <c r="K7" s="278">
        <v>4177405901.4200001</v>
      </c>
      <c r="L7" s="278">
        <v>62477134.060000002</v>
      </c>
      <c r="M7" s="226">
        <v>3399237916.8000002</v>
      </c>
      <c r="N7" s="226">
        <v>391421667.19</v>
      </c>
      <c r="O7" s="331">
        <v>449223451.49000001</v>
      </c>
      <c r="P7" s="17"/>
      <c r="Q7" s="17"/>
      <c r="R7" s="17"/>
      <c r="S7" s="17"/>
      <c r="T7" s="17"/>
      <c r="U7" s="17"/>
    </row>
    <row r="8" spans="1:21" s="13" customFormat="1" ht="12.75" customHeight="1" x14ac:dyDescent="0.25">
      <c r="A8" s="369" t="s">
        <v>48</v>
      </c>
      <c r="B8" s="20"/>
      <c r="C8" s="342"/>
      <c r="D8" s="345"/>
      <c r="E8" s="279"/>
      <c r="F8" s="279"/>
      <c r="G8" s="223"/>
      <c r="H8" s="223"/>
      <c r="I8" s="324"/>
      <c r="J8" s="328"/>
      <c r="K8" s="280"/>
      <c r="L8" s="280"/>
      <c r="M8" s="224"/>
      <c r="N8" s="224"/>
      <c r="O8" s="329"/>
      <c r="P8" s="17"/>
      <c r="Q8" s="17"/>
      <c r="R8" s="17"/>
      <c r="S8" s="17"/>
      <c r="T8" s="17"/>
      <c r="U8" s="17"/>
    </row>
    <row r="9" spans="1:21" s="13" customFormat="1" ht="12.75" customHeight="1" x14ac:dyDescent="0.25">
      <c r="A9" s="368" t="s">
        <v>518</v>
      </c>
      <c r="B9" s="21"/>
      <c r="C9" s="343" t="s">
        <v>519</v>
      </c>
      <c r="D9" s="346">
        <v>410713203.88</v>
      </c>
      <c r="E9" s="277">
        <v>410713203.88</v>
      </c>
      <c r="F9" s="277">
        <v>1576100</v>
      </c>
      <c r="G9" s="225">
        <v>251063548.52000001</v>
      </c>
      <c r="H9" s="225">
        <v>37707912.729999997</v>
      </c>
      <c r="I9" s="325">
        <v>123517842.63</v>
      </c>
      <c r="J9" s="330">
        <v>373258731.75999999</v>
      </c>
      <c r="K9" s="278">
        <v>373258731.75999999</v>
      </c>
      <c r="L9" s="278">
        <v>1551732.28</v>
      </c>
      <c r="M9" s="226">
        <v>216581439.02000001</v>
      </c>
      <c r="N9" s="226">
        <v>36972600.5</v>
      </c>
      <c r="O9" s="331">
        <v>121256424.52</v>
      </c>
      <c r="P9" s="17"/>
      <c r="Q9" s="17"/>
      <c r="R9" s="17"/>
      <c r="S9" s="17"/>
      <c r="T9" s="17"/>
      <c r="U9" s="17"/>
    </row>
    <row r="10" spans="1:21" s="13" customFormat="1" ht="12.75" customHeight="1" x14ac:dyDescent="0.25">
      <c r="A10" s="368" t="s">
        <v>520</v>
      </c>
      <c r="B10" s="21"/>
      <c r="C10" s="343" t="s">
        <v>521</v>
      </c>
      <c r="D10" s="346">
        <v>13531240.02</v>
      </c>
      <c r="E10" s="277">
        <v>13531240.02</v>
      </c>
      <c r="F10" s="277">
        <v>0</v>
      </c>
      <c r="G10" s="225">
        <v>3257700</v>
      </c>
      <c r="H10" s="225">
        <v>1713104.1</v>
      </c>
      <c r="I10" s="325">
        <v>8560435.9199999999</v>
      </c>
      <c r="J10" s="330">
        <v>13470311.710000001</v>
      </c>
      <c r="K10" s="278">
        <v>13470311.710000001</v>
      </c>
      <c r="L10" s="278">
        <v>0</v>
      </c>
      <c r="M10" s="226">
        <v>3207178.74</v>
      </c>
      <c r="N10" s="226">
        <v>1713052.57</v>
      </c>
      <c r="O10" s="331">
        <v>8550080.4000000004</v>
      </c>
      <c r="P10" s="17"/>
      <c r="Q10" s="17"/>
      <c r="R10" s="17"/>
      <c r="S10" s="17"/>
      <c r="T10" s="17"/>
      <c r="U10" s="17"/>
    </row>
    <row r="11" spans="1:21" s="13" customFormat="1" ht="12.75" customHeight="1" x14ac:dyDescent="0.25">
      <c r="A11" s="368" t="s">
        <v>522</v>
      </c>
      <c r="B11" s="21"/>
      <c r="C11" s="343" t="s">
        <v>523</v>
      </c>
      <c r="D11" s="346">
        <v>13525640.02</v>
      </c>
      <c r="E11" s="277">
        <v>13525640.02</v>
      </c>
      <c r="F11" s="277">
        <v>0</v>
      </c>
      <c r="G11" s="225">
        <v>3257700</v>
      </c>
      <c r="H11" s="225">
        <v>1707504.1</v>
      </c>
      <c r="I11" s="325">
        <v>8560435.9199999999</v>
      </c>
      <c r="J11" s="330">
        <v>13464763.24</v>
      </c>
      <c r="K11" s="278">
        <v>13464763.24</v>
      </c>
      <c r="L11" s="278">
        <v>0</v>
      </c>
      <c r="M11" s="226">
        <v>3207178.74</v>
      </c>
      <c r="N11" s="226">
        <v>1707504.1</v>
      </c>
      <c r="O11" s="331">
        <v>8550080.4000000004</v>
      </c>
      <c r="P11" s="17"/>
      <c r="Q11" s="17"/>
      <c r="R11" s="17"/>
      <c r="S11" s="17"/>
      <c r="T11" s="17"/>
      <c r="U11" s="17"/>
    </row>
    <row r="12" spans="1:21" s="13" customFormat="1" ht="12.75" customHeight="1" x14ac:dyDescent="0.25">
      <c r="A12" s="368" t="s">
        <v>524</v>
      </c>
      <c r="B12" s="21"/>
      <c r="C12" s="343" t="s">
        <v>525</v>
      </c>
      <c r="D12" s="346">
        <v>13525640.02</v>
      </c>
      <c r="E12" s="277">
        <v>13525640.02</v>
      </c>
      <c r="F12" s="277">
        <v>0</v>
      </c>
      <c r="G12" s="225">
        <v>3257700</v>
      </c>
      <c r="H12" s="225">
        <v>1707504.1</v>
      </c>
      <c r="I12" s="325">
        <v>8560435.9199999999</v>
      </c>
      <c r="J12" s="330">
        <v>13464763.24</v>
      </c>
      <c r="K12" s="278">
        <v>13464763.24</v>
      </c>
      <c r="L12" s="278">
        <v>0</v>
      </c>
      <c r="M12" s="226">
        <v>3207178.74</v>
      </c>
      <c r="N12" s="226">
        <v>1707504.1</v>
      </c>
      <c r="O12" s="331">
        <v>8550080.4000000004</v>
      </c>
      <c r="P12" s="17"/>
      <c r="Q12" s="17"/>
      <c r="R12" s="17"/>
      <c r="S12" s="17"/>
      <c r="T12" s="17"/>
      <c r="U12" s="17"/>
    </row>
    <row r="13" spans="1:21" s="13" customFormat="1" ht="12.75" customHeight="1" x14ac:dyDescent="0.25">
      <c r="A13" s="368" t="s">
        <v>526</v>
      </c>
      <c r="B13" s="21"/>
      <c r="C13" s="343" t="s">
        <v>527</v>
      </c>
      <c r="D13" s="346">
        <v>10395390.77</v>
      </c>
      <c r="E13" s="277">
        <v>10395390.77</v>
      </c>
      <c r="F13" s="277">
        <v>0</v>
      </c>
      <c r="G13" s="225">
        <v>2502100</v>
      </c>
      <c r="H13" s="225">
        <v>1314519.8500000001</v>
      </c>
      <c r="I13" s="325">
        <v>6578770.9199999999</v>
      </c>
      <c r="J13" s="330">
        <v>10391585.91</v>
      </c>
      <c r="K13" s="278">
        <v>10391585.91</v>
      </c>
      <c r="L13" s="278">
        <v>0</v>
      </c>
      <c r="M13" s="226">
        <v>2499905.9900000002</v>
      </c>
      <c r="N13" s="226">
        <v>1314519.8500000001</v>
      </c>
      <c r="O13" s="331">
        <v>6577160.0700000003</v>
      </c>
      <c r="P13" s="17"/>
      <c r="Q13" s="17"/>
      <c r="R13" s="17"/>
      <c r="S13" s="17"/>
      <c r="T13" s="17"/>
      <c r="U13" s="17"/>
    </row>
    <row r="14" spans="1:21" s="13" customFormat="1" ht="12.75" customHeight="1" x14ac:dyDescent="0.25">
      <c r="A14" s="368" t="s">
        <v>528</v>
      </c>
      <c r="B14" s="21"/>
      <c r="C14" s="343" t="s">
        <v>529</v>
      </c>
      <c r="D14" s="346">
        <v>3130249.25</v>
      </c>
      <c r="E14" s="277">
        <v>3130249.25</v>
      </c>
      <c r="F14" s="277">
        <v>0</v>
      </c>
      <c r="G14" s="225">
        <v>755600</v>
      </c>
      <c r="H14" s="225">
        <v>392984.25</v>
      </c>
      <c r="I14" s="325">
        <v>1981665</v>
      </c>
      <c r="J14" s="330">
        <v>3073177.33</v>
      </c>
      <c r="K14" s="278">
        <v>3073177.33</v>
      </c>
      <c r="L14" s="278">
        <v>0</v>
      </c>
      <c r="M14" s="226">
        <v>707272.75</v>
      </c>
      <c r="N14" s="226">
        <v>392984.25</v>
      </c>
      <c r="O14" s="331">
        <v>1972920.33</v>
      </c>
      <c r="P14" s="17"/>
      <c r="Q14" s="17"/>
      <c r="R14" s="17"/>
      <c r="S14" s="17"/>
      <c r="T14" s="17"/>
      <c r="U14" s="17"/>
    </row>
    <row r="15" spans="1:21" s="13" customFormat="1" ht="12.75" customHeight="1" x14ac:dyDescent="0.25">
      <c r="A15" s="368" t="s">
        <v>624</v>
      </c>
      <c r="B15" s="21"/>
      <c r="C15" s="343" t="s">
        <v>1335</v>
      </c>
      <c r="D15" s="346">
        <v>5600</v>
      </c>
      <c r="E15" s="277">
        <v>5600</v>
      </c>
      <c r="F15" s="277">
        <v>0</v>
      </c>
      <c r="G15" s="225">
        <v>0</v>
      </c>
      <c r="H15" s="225">
        <v>5600</v>
      </c>
      <c r="I15" s="325">
        <v>0</v>
      </c>
      <c r="J15" s="330">
        <v>5548.47</v>
      </c>
      <c r="K15" s="278">
        <v>5548.47</v>
      </c>
      <c r="L15" s="278">
        <v>0</v>
      </c>
      <c r="M15" s="226">
        <v>0</v>
      </c>
      <c r="N15" s="226">
        <v>5548.47</v>
      </c>
      <c r="O15" s="331">
        <v>0</v>
      </c>
      <c r="P15" s="17"/>
      <c r="Q15" s="17"/>
      <c r="R15" s="17"/>
      <c r="S15" s="17"/>
      <c r="T15" s="17"/>
      <c r="U15" s="17"/>
    </row>
    <row r="16" spans="1:21" s="13" customFormat="1" ht="12.75" customHeight="1" x14ac:dyDescent="0.25">
      <c r="A16" s="368" t="s">
        <v>903</v>
      </c>
      <c r="B16" s="21"/>
      <c r="C16" s="343" t="s">
        <v>1336</v>
      </c>
      <c r="D16" s="346">
        <v>5600</v>
      </c>
      <c r="E16" s="277">
        <v>5600</v>
      </c>
      <c r="F16" s="277">
        <v>0</v>
      </c>
      <c r="G16" s="225">
        <v>0</v>
      </c>
      <c r="H16" s="225">
        <v>5600</v>
      </c>
      <c r="I16" s="325">
        <v>0</v>
      </c>
      <c r="J16" s="330">
        <v>5548.47</v>
      </c>
      <c r="K16" s="278">
        <v>5548.47</v>
      </c>
      <c r="L16" s="278">
        <v>0</v>
      </c>
      <c r="M16" s="226">
        <v>0</v>
      </c>
      <c r="N16" s="226">
        <v>5548.47</v>
      </c>
      <c r="O16" s="331">
        <v>0</v>
      </c>
      <c r="P16" s="17"/>
      <c r="Q16" s="17"/>
      <c r="R16" s="17"/>
      <c r="S16" s="17"/>
      <c r="T16" s="17"/>
      <c r="U16" s="17"/>
    </row>
    <row r="17" spans="1:21" s="13" customFormat="1" ht="12.75" customHeight="1" x14ac:dyDescent="0.25">
      <c r="A17" s="368" t="s">
        <v>905</v>
      </c>
      <c r="B17" s="21"/>
      <c r="C17" s="343" t="s">
        <v>1337</v>
      </c>
      <c r="D17" s="346">
        <v>5600</v>
      </c>
      <c r="E17" s="277">
        <v>5600</v>
      </c>
      <c r="F17" s="277">
        <v>0</v>
      </c>
      <c r="G17" s="225">
        <v>0</v>
      </c>
      <c r="H17" s="225">
        <v>5600</v>
      </c>
      <c r="I17" s="325">
        <v>0</v>
      </c>
      <c r="J17" s="330">
        <v>5548.47</v>
      </c>
      <c r="K17" s="278">
        <v>5548.47</v>
      </c>
      <c r="L17" s="278">
        <v>0</v>
      </c>
      <c r="M17" s="226">
        <v>0</v>
      </c>
      <c r="N17" s="226">
        <v>5548.47</v>
      </c>
      <c r="O17" s="331">
        <v>0</v>
      </c>
      <c r="P17" s="17"/>
      <c r="Q17" s="17"/>
      <c r="R17" s="17"/>
      <c r="S17" s="17"/>
      <c r="T17" s="17"/>
      <c r="U17" s="17"/>
    </row>
    <row r="18" spans="1:21" s="13" customFormat="1" ht="12.75" customHeight="1" x14ac:dyDescent="0.25">
      <c r="A18" s="368" t="s">
        <v>530</v>
      </c>
      <c r="B18" s="21"/>
      <c r="C18" s="343" t="s">
        <v>531</v>
      </c>
      <c r="D18" s="346">
        <v>4647900</v>
      </c>
      <c r="E18" s="277">
        <v>4647900</v>
      </c>
      <c r="F18" s="277">
        <v>0</v>
      </c>
      <c r="G18" s="225">
        <v>4647900</v>
      </c>
      <c r="H18" s="225">
        <v>0</v>
      </c>
      <c r="I18" s="325">
        <v>0</v>
      </c>
      <c r="J18" s="330">
        <v>4585459.0999999996</v>
      </c>
      <c r="K18" s="278">
        <v>4585459.0999999996</v>
      </c>
      <c r="L18" s="278">
        <v>0</v>
      </c>
      <c r="M18" s="226">
        <v>4585459.0999999996</v>
      </c>
      <c r="N18" s="226">
        <v>0</v>
      </c>
      <c r="O18" s="331">
        <v>0</v>
      </c>
      <c r="P18" s="17"/>
      <c r="Q18" s="17"/>
      <c r="R18" s="17"/>
      <c r="S18" s="17"/>
      <c r="T18" s="17"/>
      <c r="U18" s="17"/>
    </row>
    <row r="19" spans="1:21" s="13" customFormat="1" ht="12.75" customHeight="1" x14ac:dyDescent="0.25">
      <c r="A19" s="368" t="s">
        <v>522</v>
      </c>
      <c r="B19" s="21"/>
      <c r="C19" s="343" t="s">
        <v>532</v>
      </c>
      <c r="D19" s="346">
        <v>4555300</v>
      </c>
      <c r="E19" s="277">
        <v>4555300</v>
      </c>
      <c r="F19" s="277">
        <v>0</v>
      </c>
      <c r="G19" s="225">
        <v>4555300</v>
      </c>
      <c r="H19" s="225">
        <v>0</v>
      </c>
      <c r="I19" s="325">
        <v>0</v>
      </c>
      <c r="J19" s="330">
        <v>4492971.9800000004</v>
      </c>
      <c r="K19" s="278">
        <v>4492971.9800000004</v>
      </c>
      <c r="L19" s="278">
        <v>0</v>
      </c>
      <c r="M19" s="226">
        <v>4492971.9800000004</v>
      </c>
      <c r="N19" s="226">
        <v>0</v>
      </c>
      <c r="O19" s="331">
        <v>0</v>
      </c>
      <c r="P19" s="17"/>
      <c r="Q19" s="17"/>
      <c r="R19" s="17"/>
      <c r="S19" s="17"/>
      <c r="T19" s="17"/>
      <c r="U19" s="17"/>
    </row>
    <row r="20" spans="1:21" s="13" customFormat="1" ht="12.75" customHeight="1" x14ac:dyDescent="0.25">
      <c r="A20" s="368" t="s">
        <v>524</v>
      </c>
      <c r="B20" s="21"/>
      <c r="C20" s="343" t="s">
        <v>533</v>
      </c>
      <c r="D20" s="346">
        <v>4555300</v>
      </c>
      <c r="E20" s="277">
        <v>4555300</v>
      </c>
      <c r="F20" s="277">
        <v>0</v>
      </c>
      <c r="G20" s="225">
        <v>4555300</v>
      </c>
      <c r="H20" s="225">
        <v>0</v>
      </c>
      <c r="I20" s="325">
        <v>0</v>
      </c>
      <c r="J20" s="330">
        <v>4492971.9800000004</v>
      </c>
      <c r="K20" s="278">
        <v>4492971.9800000004</v>
      </c>
      <c r="L20" s="278">
        <v>0</v>
      </c>
      <c r="M20" s="226">
        <v>4492971.9800000004</v>
      </c>
      <c r="N20" s="226">
        <v>0</v>
      </c>
      <c r="O20" s="331">
        <v>0</v>
      </c>
      <c r="P20" s="17"/>
      <c r="Q20" s="17"/>
      <c r="R20" s="17"/>
      <c r="S20" s="17"/>
      <c r="T20" s="17"/>
      <c r="U20" s="17"/>
    </row>
    <row r="21" spans="1:21" s="13" customFormat="1" ht="12.75" customHeight="1" x14ac:dyDescent="0.25">
      <c r="A21" s="368" t="s">
        <v>526</v>
      </c>
      <c r="B21" s="21"/>
      <c r="C21" s="343" t="s">
        <v>534</v>
      </c>
      <c r="D21" s="346">
        <v>3401300</v>
      </c>
      <c r="E21" s="277">
        <v>3401300</v>
      </c>
      <c r="F21" s="277">
        <v>0</v>
      </c>
      <c r="G21" s="225">
        <v>3401300</v>
      </c>
      <c r="H21" s="225">
        <v>0</v>
      </c>
      <c r="I21" s="325">
        <v>0</v>
      </c>
      <c r="J21" s="330">
        <v>3401220.97</v>
      </c>
      <c r="K21" s="278">
        <v>3401220.97</v>
      </c>
      <c r="L21" s="278">
        <v>0</v>
      </c>
      <c r="M21" s="226">
        <v>3401220.97</v>
      </c>
      <c r="N21" s="226">
        <v>0</v>
      </c>
      <c r="O21" s="331">
        <v>0</v>
      </c>
      <c r="P21" s="17"/>
      <c r="Q21" s="17"/>
      <c r="R21" s="17"/>
      <c r="S21" s="17"/>
      <c r="T21" s="17"/>
      <c r="U21" s="17"/>
    </row>
    <row r="22" spans="1:21" s="13" customFormat="1" ht="12.75" customHeight="1" x14ac:dyDescent="0.25">
      <c r="A22" s="368" t="s">
        <v>528</v>
      </c>
      <c r="B22" s="21"/>
      <c r="C22" s="343" t="s">
        <v>535</v>
      </c>
      <c r="D22" s="346">
        <v>1154000</v>
      </c>
      <c r="E22" s="277">
        <v>1154000</v>
      </c>
      <c r="F22" s="277">
        <v>0</v>
      </c>
      <c r="G22" s="225">
        <v>1154000</v>
      </c>
      <c r="H22" s="225">
        <v>0</v>
      </c>
      <c r="I22" s="325">
        <v>0</v>
      </c>
      <c r="J22" s="330">
        <v>1091751.01</v>
      </c>
      <c r="K22" s="278">
        <v>1091751.01</v>
      </c>
      <c r="L22" s="278">
        <v>0</v>
      </c>
      <c r="M22" s="226">
        <v>1091751.01</v>
      </c>
      <c r="N22" s="226">
        <v>0</v>
      </c>
      <c r="O22" s="331">
        <v>0</v>
      </c>
      <c r="P22" s="17"/>
      <c r="Q22" s="17"/>
      <c r="R22" s="17"/>
      <c r="S22" s="17"/>
      <c r="T22" s="17"/>
      <c r="U22" s="17"/>
    </row>
    <row r="23" spans="1:21" s="13" customFormat="1" ht="12.75" customHeight="1" x14ac:dyDescent="0.25">
      <c r="A23" s="368" t="s">
        <v>536</v>
      </c>
      <c r="B23" s="21"/>
      <c r="C23" s="343" t="s">
        <v>537</v>
      </c>
      <c r="D23" s="346">
        <v>92200</v>
      </c>
      <c r="E23" s="277">
        <v>92200</v>
      </c>
      <c r="F23" s="277">
        <v>0</v>
      </c>
      <c r="G23" s="225">
        <v>92200</v>
      </c>
      <c r="H23" s="225">
        <v>0</v>
      </c>
      <c r="I23" s="325">
        <v>0</v>
      </c>
      <c r="J23" s="330">
        <v>92200</v>
      </c>
      <c r="K23" s="278">
        <v>92200</v>
      </c>
      <c r="L23" s="278">
        <v>0</v>
      </c>
      <c r="M23" s="226">
        <v>92200</v>
      </c>
      <c r="N23" s="226">
        <v>0</v>
      </c>
      <c r="O23" s="331">
        <v>0</v>
      </c>
      <c r="P23" s="17"/>
      <c r="Q23" s="17"/>
      <c r="R23" s="17"/>
      <c r="S23" s="17"/>
      <c r="T23" s="17"/>
      <c r="U23" s="17"/>
    </row>
    <row r="24" spans="1:21" s="13" customFormat="1" ht="12.75" customHeight="1" x14ac:dyDescent="0.25">
      <c r="A24" s="368" t="s">
        <v>538</v>
      </c>
      <c r="B24" s="21"/>
      <c r="C24" s="343" t="s">
        <v>539</v>
      </c>
      <c r="D24" s="346">
        <v>92200</v>
      </c>
      <c r="E24" s="277">
        <v>92200</v>
      </c>
      <c r="F24" s="277">
        <v>0</v>
      </c>
      <c r="G24" s="225">
        <v>92200</v>
      </c>
      <c r="H24" s="225">
        <v>0</v>
      </c>
      <c r="I24" s="325">
        <v>0</v>
      </c>
      <c r="J24" s="330">
        <v>92200</v>
      </c>
      <c r="K24" s="278">
        <v>92200</v>
      </c>
      <c r="L24" s="278">
        <v>0</v>
      </c>
      <c r="M24" s="226">
        <v>92200</v>
      </c>
      <c r="N24" s="226">
        <v>0</v>
      </c>
      <c r="O24" s="331">
        <v>0</v>
      </c>
      <c r="P24" s="17"/>
      <c r="Q24" s="17"/>
      <c r="R24" s="17"/>
      <c r="S24" s="17"/>
      <c r="T24" s="17"/>
      <c r="U24" s="17"/>
    </row>
    <row r="25" spans="1:21" s="13" customFormat="1" ht="12.75" customHeight="1" x14ac:dyDescent="0.25">
      <c r="A25" s="368" t="s">
        <v>540</v>
      </c>
      <c r="B25" s="21"/>
      <c r="C25" s="343" t="s">
        <v>541</v>
      </c>
      <c r="D25" s="346">
        <v>92200</v>
      </c>
      <c r="E25" s="277">
        <v>92200</v>
      </c>
      <c r="F25" s="277">
        <v>0</v>
      </c>
      <c r="G25" s="225">
        <v>92200</v>
      </c>
      <c r="H25" s="225">
        <v>0</v>
      </c>
      <c r="I25" s="325">
        <v>0</v>
      </c>
      <c r="J25" s="330">
        <v>92200</v>
      </c>
      <c r="K25" s="278">
        <v>92200</v>
      </c>
      <c r="L25" s="278">
        <v>0</v>
      </c>
      <c r="M25" s="226">
        <v>92200</v>
      </c>
      <c r="N25" s="226">
        <v>0</v>
      </c>
      <c r="O25" s="331">
        <v>0</v>
      </c>
      <c r="P25" s="17"/>
      <c r="Q25" s="17"/>
      <c r="R25" s="17"/>
      <c r="S25" s="17"/>
      <c r="T25" s="17"/>
      <c r="U25" s="17"/>
    </row>
    <row r="26" spans="1:21" s="13" customFormat="1" ht="12.75" customHeight="1" x14ac:dyDescent="0.25">
      <c r="A26" s="368" t="s">
        <v>542</v>
      </c>
      <c r="B26" s="21"/>
      <c r="C26" s="343" t="s">
        <v>543</v>
      </c>
      <c r="D26" s="346">
        <v>400</v>
      </c>
      <c r="E26" s="277">
        <v>400</v>
      </c>
      <c r="F26" s="277">
        <v>0</v>
      </c>
      <c r="G26" s="225">
        <v>400</v>
      </c>
      <c r="H26" s="225">
        <v>0</v>
      </c>
      <c r="I26" s="325">
        <v>0</v>
      </c>
      <c r="J26" s="330">
        <v>287.12</v>
      </c>
      <c r="K26" s="278">
        <v>287.12</v>
      </c>
      <c r="L26" s="278">
        <v>0</v>
      </c>
      <c r="M26" s="226">
        <v>287.12</v>
      </c>
      <c r="N26" s="226">
        <v>0</v>
      </c>
      <c r="O26" s="331">
        <v>0</v>
      </c>
      <c r="P26" s="17"/>
      <c r="Q26" s="17"/>
      <c r="R26" s="17"/>
      <c r="S26" s="17"/>
      <c r="T26" s="17"/>
      <c r="U26" s="17"/>
    </row>
    <row r="27" spans="1:21" s="13" customFormat="1" ht="12.75" customHeight="1" x14ac:dyDescent="0.25">
      <c r="A27" s="368" t="s">
        <v>544</v>
      </c>
      <c r="B27" s="21"/>
      <c r="C27" s="343" t="s">
        <v>545</v>
      </c>
      <c r="D27" s="346">
        <v>400</v>
      </c>
      <c r="E27" s="277">
        <v>400</v>
      </c>
      <c r="F27" s="277">
        <v>0</v>
      </c>
      <c r="G27" s="225">
        <v>400</v>
      </c>
      <c r="H27" s="225">
        <v>0</v>
      </c>
      <c r="I27" s="325">
        <v>0</v>
      </c>
      <c r="J27" s="330">
        <v>287.12</v>
      </c>
      <c r="K27" s="278">
        <v>287.12</v>
      </c>
      <c r="L27" s="278">
        <v>0</v>
      </c>
      <c r="M27" s="226">
        <v>287.12</v>
      </c>
      <c r="N27" s="226">
        <v>0</v>
      </c>
      <c r="O27" s="331">
        <v>0</v>
      </c>
      <c r="P27" s="17"/>
      <c r="Q27" s="17"/>
      <c r="R27" s="17"/>
      <c r="S27" s="17"/>
      <c r="T27" s="17"/>
      <c r="U27" s="17"/>
    </row>
    <row r="28" spans="1:21" s="13" customFormat="1" ht="12.75" customHeight="1" x14ac:dyDescent="0.25">
      <c r="A28" s="368" t="s">
        <v>546</v>
      </c>
      <c r="B28" s="21"/>
      <c r="C28" s="343" t="s">
        <v>547</v>
      </c>
      <c r="D28" s="346">
        <v>400</v>
      </c>
      <c r="E28" s="277">
        <v>400</v>
      </c>
      <c r="F28" s="277">
        <v>0</v>
      </c>
      <c r="G28" s="225">
        <v>400</v>
      </c>
      <c r="H28" s="225">
        <v>0</v>
      </c>
      <c r="I28" s="325">
        <v>0</v>
      </c>
      <c r="J28" s="330">
        <v>287.12</v>
      </c>
      <c r="K28" s="278">
        <v>287.12</v>
      </c>
      <c r="L28" s="278">
        <v>0</v>
      </c>
      <c r="M28" s="226">
        <v>287.12</v>
      </c>
      <c r="N28" s="226">
        <v>0</v>
      </c>
      <c r="O28" s="331">
        <v>0</v>
      </c>
      <c r="P28" s="17"/>
      <c r="Q28" s="17"/>
      <c r="R28" s="17"/>
      <c r="S28" s="17"/>
      <c r="T28" s="17"/>
      <c r="U28" s="17"/>
    </row>
    <row r="29" spans="1:21" s="13" customFormat="1" ht="12.75" customHeight="1" x14ac:dyDescent="0.25">
      <c r="A29" s="368" t="s">
        <v>548</v>
      </c>
      <c r="B29" s="21"/>
      <c r="C29" s="343" t="s">
        <v>549</v>
      </c>
      <c r="D29" s="346">
        <v>172452578.96000001</v>
      </c>
      <c r="E29" s="277">
        <v>172452578.96000001</v>
      </c>
      <c r="F29" s="277">
        <v>733000</v>
      </c>
      <c r="G29" s="225">
        <v>90223800</v>
      </c>
      <c r="H29" s="225">
        <v>25186115.469999999</v>
      </c>
      <c r="I29" s="325">
        <v>57775663.490000002</v>
      </c>
      <c r="J29" s="330">
        <v>169673132.63</v>
      </c>
      <c r="K29" s="278">
        <v>169673132.63</v>
      </c>
      <c r="L29" s="278">
        <v>708632.28</v>
      </c>
      <c r="M29" s="226">
        <v>88130818.170000002</v>
      </c>
      <c r="N29" s="226">
        <v>25127842.09</v>
      </c>
      <c r="O29" s="331">
        <v>57123104.649999999</v>
      </c>
      <c r="P29" s="17"/>
      <c r="Q29" s="17"/>
      <c r="R29" s="17"/>
      <c r="S29" s="17"/>
      <c r="T29" s="17"/>
      <c r="U29" s="17"/>
    </row>
    <row r="30" spans="1:21" s="13" customFormat="1" ht="12.75" customHeight="1" x14ac:dyDescent="0.25">
      <c r="A30" s="368" t="s">
        <v>522</v>
      </c>
      <c r="B30" s="21"/>
      <c r="C30" s="343" t="s">
        <v>550</v>
      </c>
      <c r="D30" s="346">
        <v>162990126.75999999</v>
      </c>
      <c r="E30" s="277">
        <v>162990126.75999999</v>
      </c>
      <c r="F30" s="277">
        <v>0</v>
      </c>
      <c r="G30" s="225">
        <v>83782402.590000004</v>
      </c>
      <c r="H30" s="225">
        <v>24631015.469999999</v>
      </c>
      <c r="I30" s="325">
        <v>54576708.700000003</v>
      </c>
      <c r="J30" s="330">
        <v>161393491.53999999</v>
      </c>
      <c r="K30" s="278">
        <v>161393491.53999999</v>
      </c>
      <c r="L30" s="278">
        <v>0</v>
      </c>
      <c r="M30" s="226">
        <v>82430373.689999998</v>
      </c>
      <c r="N30" s="226">
        <v>24621202.559999999</v>
      </c>
      <c r="O30" s="331">
        <v>54341915.289999999</v>
      </c>
      <c r="P30" s="17"/>
      <c r="Q30" s="17"/>
      <c r="R30" s="17"/>
      <c r="S30" s="17"/>
      <c r="T30" s="17"/>
      <c r="U30" s="17"/>
    </row>
    <row r="31" spans="1:21" s="13" customFormat="1" ht="12.75" customHeight="1" x14ac:dyDescent="0.25">
      <c r="A31" s="368" t="s">
        <v>524</v>
      </c>
      <c r="B31" s="21"/>
      <c r="C31" s="343" t="s">
        <v>551</v>
      </c>
      <c r="D31" s="346">
        <v>162990126.75999999</v>
      </c>
      <c r="E31" s="277">
        <v>162990126.75999999</v>
      </c>
      <c r="F31" s="277">
        <v>0</v>
      </c>
      <c r="G31" s="225">
        <v>83782402.590000004</v>
      </c>
      <c r="H31" s="225">
        <v>24631015.469999999</v>
      </c>
      <c r="I31" s="325">
        <v>54576708.700000003</v>
      </c>
      <c r="J31" s="330">
        <v>161393491.53999999</v>
      </c>
      <c r="K31" s="278">
        <v>161393491.53999999</v>
      </c>
      <c r="L31" s="278">
        <v>0</v>
      </c>
      <c r="M31" s="226">
        <v>82430373.689999998</v>
      </c>
      <c r="N31" s="226">
        <v>24621202.559999999</v>
      </c>
      <c r="O31" s="331">
        <v>54341915.289999999</v>
      </c>
      <c r="P31" s="17"/>
      <c r="Q31" s="17"/>
      <c r="R31" s="17"/>
      <c r="S31" s="17"/>
      <c r="T31" s="17"/>
      <c r="U31" s="17"/>
    </row>
    <row r="32" spans="1:21" s="13" customFormat="1" ht="12.75" customHeight="1" x14ac:dyDescent="0.25">
      <c r="A32" s="368" t="s">
        <v>526</v>
      </c>
      <c r="B32" s="21"/>
      <c r="C32" s="343" t="s">
        <v>552</v>
      </c>
      <c r="D32" s="346">
        <v>124947014.90000001</v>
      </c>
      <c r="E32" s="277">
        <v>124947014.90000001</v>
      </c>
      <c r="F32" s="277">
        <v>0</v>
      </c>
      <c r="G32" s="225">
        <v>63793137.420000002</v>
      </c>
      <c r="H32" s="225">
        <v>18906638.309999999</v>
      </c>
      <c r="I32" s="325">
        <v>42247239.170000002</v>
      </c>
      <c r="J32" s="330">
        <v>124186919.38</v>
      </c>
      <c r="K32" s="278">
        <v>124186919.38</v>
      </c>
      <c r="L32" s="278">
        <v>0</v>
      </c>
      <c r="M32" s="226">
        <v>63048642.060000002</v>
      </c>
      <c r="N32" s="226">
        <v>18899579.670000002</v>
      </c>
      <c r="O32" s="331">
        <v>42238697.649999999</v>
      </c>
      <c r="P32" s="17"/>
      <c r="Q32" s="17"/>
      <c r="R32" s="17"/>
      <c r="S32" s="17"/>
      <c r="T32" s="17"/>
      <c r="U32" s="17"/>
    </row>
    <row r="33" spans="1:21" s="13" customFormat="1" ht="12.75" customHeight="1" x14ac:dyDescent="0.25">
      <c r="A33" s="368" t="s">
        <v>553</v>
      </c>
      <c r="B33" s="21"/>
      <c r="C33" s="343" t="s">
        <v>554</v>
      </c>
      <c r="D33" s="346">
        <v>916019.9</v>
      </c>
      <c r="E33" s="277">
        <v>916019.9</v>
      </c>
      <c r="F33" s="277">
        <v>0</v>
      </c>
      <c r="G33" s="225">
        <v>770431.9</v>
      </c>
      <c r="H33" s="225">
        <v>59065</v>
      </c>
      <c r="I33" s="325">
        <v>86523</v>
      </c>
      <c r="J33" s="330">
        <v>795047.24</v>
      </c>
      <c r="K33" s="278">
        <v>795047.24</v>
      </c>
      <c r="L33" s="278">
        <v>0</v>
      </c>
      <c r="M33" s="226">
        <v>649459.24</v>
      </c>
      <c r="N33" s="226">
        <v>59065</v>
      </c>
      <c r="O33" s="331">
        <v>86523</v>
      </c>
      <c r="P33" s="17"/>
      <c r="Q33" s="17"/>
      <c r="R33" s="17"/>
      <c r="S33" s="17"/>
      <c r="T33" s="17"/>
      <c r="U33" s="17"/>
    </row>
    <row r="34" spans="1:21" s="13" customFormat="1" ht="12.75" customHeight="1" x14ac:dyDescent="0.25">
      <c r="A34" s="368" t="s">
        <v>528</v>
      </c>
      <c r="B34" s="21"/>
      <c r="C34" s="343" t="s">
        <v>555</v>
      </c>
      <c r="D34" s="346">
        <v>37127091.960000001</v>
      </c>
      <c r="E34" s="277">
        <v>37127091.960000001</v>
      </c>
      <c r="F34" s="277">
        <v>0</v>
      </c>
      <c r="G34" s="225">
        <v>19218833.27</v>
      </c>
      <c r="H34" s="225">
        <v>5665312.1600000001</v>
      </c>
      <c r="I34" s="325">
        <v>12242946.529999999</v>
      </c>
      <c r="J34" s="330">
        <v>36411524.920000002</v>
      </c>
      <c r="K34" s="278">
        <v>36411524.920000002</v>
      </c>
      <c r="L34" s="278">
        <v>0</v>
      </c>
      <c r="M34" s="226">
        <v>18732272.390000001</v>
      </c>
      <c r="N34" s="226">
        <v>5662557.8899999997</v>
      </c>
      <c r="O34" s="331">
        <v>12016694.640000001</v>
      </c>
      <c r="P34" s="17"/>
      <c r="Q34" s="17"/>
      <c r="R34" s="17"/>
      <c r="S34" s="17"/>
      <c r="T34" s="17"/>
      <c r="U34" s="17"/>
    </row>
    <row r="35" spans="1:21" s="13" customFormat="1" ht="12.75" customHeight="1" x14ac:dyDescent="0.25">
      <c r="A35" s="368" t="s">
        <v>536</v>
      </c>
      <c r="B35" s="21"/>
      <c r="C35" s="343" t="s">
        <v>556</v>
      </c>
      <c r="D35" s="346">
        <v>8646786.2899999991</v>
      </c>
      <c r="E35" s="277">
        <v>8646786.2899999991</v>
      </c>
      <c r="F35" s="277">
        <v>0</v>
      </c>
      <c r="G35" s="225">
        <v>5831297.4100000001</v>
      </c>
      <c r="H35" s="225">
        <v>244400</v>
      </c>
      <c r="I35" s="325">
        <v>2571088.88</v>
      </c>
      <c r="J35" s="330">
        <v>7496417.0800000001</v>
      </c>
      <c r="K35" s="278">
        <v>7496417.0800000001</v>
      </c>
      <c r="L35" s="278">
        <v>0</v>
      </c>
      <c r="M35" s="226">
        <v>5118670.29</v>
      </c>
      <c r="N35" s="226">
        <v>220321.25</v>
      </c>
      <c r="O35" s="331">
        <v>2157425.54</v>
      </c>
      <c r="P35" s="17"/>
      <c r="Q35" s="17"/>
      <c r="R35" s="17"/>
      <c r="S35" s="17"/>
      <c r="T35" s="17"/>
      <c r="U35" s="17"/>
    </row>
    <row r="36" spans="1:21" s="13" customFormat="1" ht="12.75" customHeight="1" x14ac:dyDescent="0.25">
      <c r="A36" s="368" t="s">
        <v>538</v>
      </c>
      <c r="B36" s="21"/>
      <c r="C36" s="343" t="s">
        <v>557</v>
      </c>
      <c r="D36" s="346">
        <v>8646786.2899999991</v>
      </c>
      <c r="E36" s="277">
        <v>8646786.2899999991</v>
      </c>
      <c r="F36" s="277">
        <v>0</v>
      </c>
      <c r="G36" s="225">
        <v>5831297.4100000001</v>
      </c>
      <c r="H36" s="225">
        <v>244400</v>
      </c>
      <c r="I36" s="325">
        <v>2571088.88</v>
      </c>
      <c r="J36" s="330">
        <v>7496417.0800000001</v>
      </c>
      <c r="K36" s="278">
        <v>7496417.0800000001</v>
      </c>
      <c r="L36" s="278">
        <v>0</v>
      </c>
      <c r="M36" s="226">
        <v>5118670.29</v>
      </c>
      <c r="N36" s="226">
        <v>220321.25</v>
      </c>
      <c r="O36" s="331">
        <v>2157425.54</v>
      </c>
      <c r="P36" s="17"/>
      <c r="Q36" s="17"/>
      <c r="R36" s="17"/>
      <c r="S36" s="17"/>
      <c r="T36" s="17"/>
      <c r="U36" s="17"/>
    </row>
    <row r="37" spans="1:21" s="13" customFormat="1" ht="12.75" customHeight="1" x14ac:dyDescent="0.25">
      <c r="A37" s="368" t="s">
        <v>540</v>
      </c>
      <c r="B37" s="21"/>
      <c r="C37" s="343" t="s">
        <v>558</v>
      </c>
      <c r="D37" s="346">
        <v>4149805.03</v>
      </c>
      <c r="E37" s="277">
        <v>4149805.03</v>
      </c>
      <c r="F37" s="277">
        <v>0</v>
      </c>
      <c r="G37" s="225">
        <v>2205653.2200000002</v>
      </c>
      <c r="H37" s="225">
        <v>244400</v>
      </c>
      <c r="I37" s="325">
        <v>1699751.81</v>
      </c>
      <c r="J37" s="330">
        <v>3677550</v>
      </c>
      <c r="K37" s="278">
        <v>3677550</v>
      </c>
      <c r="L37" s="278">
        <v>0</v>
      </c>
      <c r="M37" s="226">
        <v>2032720.74</v>
      </c>
      <c r="N37" s="226">
        <v>220321.25</v>
      </c>
      <c r="O37" s="331">
        <v>1424508.01</v>
      </c>
      <c r="P37" s="17"/>
      <c r="Q37" s="17"/>
      <c r="R37" s="17"/>
      <c r="S37" s="17"/>
      <c r="T37" s="17"/>
      <c r="U37" s="17"/>
    </row>
    <row r="38" spans="1:21" s="13" customFormat="1" ht="12.75" customHeight="1" x14ac:dyDescent="0.25">
      <c r="A38" s="368" t="s">
        <v>559</v>
      </c>
      <c r="B38" s="21"/>
      <c r="C38" s="343" t="s">
        <v>560</v>
      </c>
      <c r="D38" s="346">
        <v>4496981.26</v>
      </c>
      <c r="E38" s="277">
        <v>4496981.26</v>
      </c>
      <c r="F38" s="277">
        <v>0</v>
      </c>
      <c r="G38" s="225">
        <v>3625644.19</v>
      </c>
      <c r="H38" s="225">
        <v>0</v>
      </c>
      <c r="I38" s="325">
        <v>871337.07</v>
      </c>
      <c r="J38" s="330">
        <v>3818867.08</v>
      </c>
      <c r="K38" s="278">
        <v>3818867.08</v>
      </c>
      <c r="L38" s="278">
        <v>0</v>
      </c>
      <c r="M38" s="226">
        <v>3085949.55</v>
      </c>
      <c r="N38" s="226">
        <v>0</v>
      </c>
      <c r="O38" s="331">
        <v>732917.53</v>
      </c>
      <c r="P38" s="17"/>
      <c r="Q38" s="17"/>
      <c r="R38" s="17"/>
      <c r="S38" s="17"/>
      <c r="T38" s="17"/>
      <c r="U38" s="17"/>
    </row>
    <row r="39" spans="1:21" s="13" customFormat="1" ht="12.75" customHeight="1" x14ac:dyDescent="0.25">
      <c r="A39" s="368" t="s">
        <v>561</v>
      </c>
      <c r="B39" s="21"/>
      <c r="C39" s="343" t="s">
        <v>562</v>
      </c>
      <c r="D39" s="346">
        <v>0</v>
      </c>
      <c r="E39" s="277">
        <v>0</v>
      </c>
      <c r="F39" s="277">
        <v>733000</v>
      </c>
      <c r="G39" s="225">
        <v>0</v>
      </c>
      <c r="H39" s="225">
        <v>308000</v>
      </c>
      <c r="I39" s="325">
        <v>425000</v>
      </c>
      <c r="J39" s="330">
        <v>0</v>
      </c>
      <c r="K39" s="278">
        <v>0</v>
      </c>
      <c r="L39" s="278">
        <v>708632.28</v>
      </c>
      <c r="M39" s="226">
        <v>0</v>
      </c>
      <c r="N39" s="226">
        <v>283632.28000000003</v>
      </c>
      <c r="O39" s="331">
        <v>425000</v>
      </c>
      <c r="P39" s="17"/>
      <c r="Q39" s="17"/>
      <c r="R39" s="17"/>
      <c r="S39" s="17"/>
      <c r="T39" s="17"/>
      <c r="U39" s="17"/>
    </row>
    <row r="40" spans="1:21" s="13" customFormat="1" ht="12.75" customHeight="1" x14ac:dyDescent="0.25">
      <c r="A40" s="368" t="s">
        <v>422</v>
      </c>
      <c r="B40" s="21"/>
      <c r="C40" s="343" t="s">
        <v>563</v>
      </c>
      <c r="D40" s="346">
        <v>0</v>
      </c>
      <c r="E40" s="277">
        <v>0</v>
      </c>
      <c r="F40" s="277">
        <v>733000</v>
      </c>
      <c r="G40" s="225">
        <v>0</v>
      </c>
      <c r="H40" s="225">
        <v>308000</v>
      </c>
      <c r="I40" s="325">
        <v>425000</v>
      </c>
      <c r="J40" s="330">
        <v>0</v>
      </c>
      <c r="K40" s="278">
        <v>0</v>
      </c>
      <c r="L40" s="278">
        <v>708632.28</v>
      </c>
      <c r="M40" s="226">
        <v>0</v>
      </c>
      <c r="N40" s="226">
        <v>283632.28000000003</v>
      </c>
      <c r="O40" s="331">
        <v>425000</v>
      </c>
      <c r="P40" s="17"/>
      <c r="Q40" s="17"/>
      <c r="R40" s="17"/>
      <c r="S40" s="17"/>
      <c r="T40" s="17"/>
      <c r="U40" s="17"/>
    </row>
    <row r="41" spans="1:21" s="13" customFormat="1" ht="12.75" customHeight="1" x14ac:dyDescent="0.25">
      <c r="A41" s="368" t="s">
        <v>542</v>
      </c>
      <c r="B41" s="21"/>
      <c r="C41" s="343" t="s">
        <v>564</v>
      </c>
      <c r="D41" s="346">
        <v>815665.91</v>
      </c>
      <c r="E41" s="277">
        <v>815665.91</v>
      </c>
      <c r="F41" s="277">
        <v>0</v>
      </c>
      <c r="G41" s="225">
        <v>610100</v>
      </c>
      <c r="H41" s="225">
        <v>2700</v>
      </c>
      <c r="I41" s="325">
        <v>202865.91</v>
      </c>
      <c r="J41" s="330">
        <v>783224.01</v>
      </c>
      <c r="K41" s="278">
        <v>783224.01</v>
      </c>
      <c r="L41" s="278">
        <v>0</v>
      </c>
      <c r="M41" s="226">
        <v>581774.18999999994</v>
      </c>
      <c r="N41" s="226">
        <v>2686</v>
      </c>
      <c r="O41" s="331">
        <v>198763.82</v>
      </c>
      <c r="P41" s="17"/>
      <c r="Q41" s="17"/>
      <c r="R41" s="17"/>
      <c r="S41" s="17"/>
      <c r="T41" s="17"/>
      <c r="U41" s="17"/>
    </row>
    <row r="42" spans="1:21" s="13" customFormat="1" ht="12.75" customHeight="1" x14ac:dyDescent="0.25">
      <c r="A42" s="368" t="s">
        <v>544</v>
      </c>
      <c r="B42" s="21"/>
      <c r="C42" s="343" t="s">
        <v>565</v>
      </c>
      <c r="D42" s="346">
        <v>815665.91</v>
      </c>
      <c r="E42" s="277">
        <v>815665.91</v>
      </c>
      <c r="F42" s="277">
        <v>0</v>
      </c>
      <c r="G42" s="225">
        <v>610100</v>
      </c>
      <c r="H42" s="225">
        <v>2700</v>
      </c>
      <c r="I42" s="325">
        <v>202865.91</v>
      </c>
      <c r="J42" s="330">
        <v>783224.01</v>
      </c>
      <c r="K42" s="278">
        <v>783224.01</v>
      </c>
      <c r="L42" s="278">
        <v>0</v>
      </c>
      <c r="M42" s="226">
        <v>581774.18999999994</v>
      </c>
      <c r="N42" s="226">
        <v>2686</v>
      </c>
      <c r="O42" s="331">
        <v>198763.82</v>
      </c>
      <c r="P42" s="17"/>
      <c r="Q42" s="17"/>
      <c r="R42" s="17"/>
      <c r="S42" s="17"/>
      <c r="T42" s="17"/>
      <c r="U42" s="17"/>
    </row>
    <row r="43" spans="1:21" s="13" customFormat="1" ht="12.75" customHeight="1" x14ac:dyDescent="0.25">
      <c r="A43" s="368" t="s">
        <v>566</v>
      </c>
      <c r="B43" s="21"/>
      <c r="C43" s="343" t="s">
        <v>567</v>
      </c>
      <c r="D43" s="346">
        <v>492510</v>
      </c>
      <c r="E43" s="277">
        <v>492510</v>
      </c>
      <c r="F43" s="277">
        <v>0</v>
      </c>
      <c r="G43" s="225">
        <v>346850</v>
      </c>
      <c r="H43" s="225">
        <v>2700</v>
      </c>
      <c r="I43" s="325">
        <v>142960</v>
      </c>
      <c r="J43" s="330">
        <v>465554</v>
      </c>
      <c r="K43" s="278">
        <v>465554</v>
      </c>
      <c r="L43" s="278">
        <v>0</v>
      </c>
      <c r="M43" s="226">
        <v>319908</v>
      </c>
      <c r="N43" s="226">
        <v>2686</v>
      </c>
      <c r="O43" s="331">
        <v>142960</v>
      </c>
      <c r="P43" s="17"/>
      <c r="Q43" s="17"/>
      <c r="R43" s="17"/>
      <c r="S43" s="17"/>
      <c r="T43" s="17"/>
      <c r="U43" s="17"/>
    </row>
    <row r="44" spans="1:21" s="13" customFormat="1" ht="12.75" customHeight="1" x14ac:dyDescent="0.25">
      <c r="A44" s="368" t="s">
        <v>568</v>
      </c>
      <c r="B44" s="21"/>
      <c r="C44" s="343" t="s">
        <v>569</v>
      </c>
      <c r="D44" s="346">
        <v>20114</v>
      </c>
      <c r="E44" s="277">
        <v>20114</v>
      </c>
      <c r="F44" s="277">
        <v>0</v>
      </c>
      <c r="G44" s="225">
        <v>7650</v>
      </c>
      <c r="H44" s="225">
        <v>0</v>
      </c>
      <c r="I44" s="325">
        <v>12464</v>
      </c>
      <c r="J44" s="330">
        <v>19193</v>
      </c>
      <c r="K44" s="278">
        <v>19193</v>
      </c>
      <c r="L44" s="278">
        <v>0</v>
      </c>
      <c r="M44" s="226">
        <v>7650</v>
      </c>
      <c r="N44" s="226">
        <v>0</v>
      </c>
      <c r="O44" s="331">
        <v>11543</v>
      </c>
      <c r="P44" s="17"/>
      <c r="Q44" s="17"/>
      <c r="R44" s="17"/>
      <c r="S44" s="17"/>
      <c r="T44" s="17"/>
      <c r="U44" s="17"/>
    </row>
    <row r="45" spans="1:21" s="13" customFormat="1" ht="12.75" customHeight="1" x14ac:dyDescent="0.25">
      <c r="A45" s="368" t="s">
        <v>546</v>
      </c>
      <c r="B45" s="21"/>
      <c r="C45" s="343" t="s">
        <v>570</v>
      </c>
      <c r="D45" s="346">
        <v>303041.90999999997</v>
      </c>
      <c r="E45" s="277">
        <v>303041.90999999997</v>
      </c>
      <c r="F45" s="277">
        <v>0</v>
      </c>
      <c r="G45" s="225">
        <v>255600</v>
      </c>
      <c r="H45" s="225">
        <v>0</v>
      </c>
      <c r="I45" s="325">
        <v>47441.91</v>
      </c>
      <c r="J45" s="330">
        <v>298477.01</v>
      </c>
      <c r="K45" s="278">
        <v>298477.01</v>
      </c>
      <c r="L45" s="278">
        <v>0</v>
      </c>
      <c r="M45" s="226">
        <v>254216.19</v>
      </c>
      <c r="N45" s="226">
        <v>0</v>
      </c>
      <c r="O45" s="331">
        <v>44260.82</v>
      </c>
      <c r="P45" s="17"/>
      <c r="Q45" s="17"/>
      <c r="R45" s="17"/>
      <c r="S45" s="17"/>
      <c r="T45" s="17"/>
      <c r="U45" s="17"/>
    </row>
    <row r="46" spans="1:21" s="13" customFormat="1" ht="12.75" customHeight="1" x14ac:dyDescent="0.25">
      <c r="A46" s="368" t="s">
        <v>571</v>
      </c>
      <c r="B46" s="21"/>
      <c r="C46" s="343" t="s">
        <v>572</v>
      </c>
      <c r="D46" s="346">
        <v>8300</v>
      </c>
      <c r="E46" s="277">
        <v>8300</v>
      </c>
      <c r="F46" s="277">
        <v>0</v>
      </c>
      <c r="G46" s="225">
        <v>8300</v>
      </c>
      <c r="H46" s="225">
        <v>0</v>
      </c>
      <c r="I46" s="325">
        <v>0</v>
      </c>
      <c r="J46" s="330">
        <v>8280</v>
      </c>
      <c r="K46" s="278">
        <v>8280</v>
      </c>
      <c r="L46" s="278">
        <v>0</v>
      </c>
      <c r="M46" s="226">
        <v>8280</v>
      </c>
      <c r="N46" s="226">
        <v>0</v>
      </c>
      <c r="O46" s="331">
        <v>0</v>
      </c>
      <c r="P46" s="17"/>
      <c r="Q46" s="17"/>
      <c r="R46" s="17"/>
      <c r="S46" s="17"/>
      <c r="T46" s="17"/>
      <c r="U46" s="17"/>
    </row>
    <row r="47" spans="1:21" s="13" customFormat="1" ht="12.75" customHeight="1" x14ac:dyDescent="0.25">
      <c r="A47" s="368" t="s">
        <v>536</v>
      </c>
      <c r="B47" s="21"/>
      <c r="C47" s="343" t="s">
        <v>573</v>
      </c>
      <c r="D47" s="346">
        <v>8300</v>
      </c>
      <c r="E47" s="277">
        <v>8300</v>
      </c>
      <c r="F47" s="277">
        <v>0</v>
      </c>
      <c r="G47" s="225">
        <v>8300</v>
      </c>
      <c r="H47" s="225">
        <v>0</v>
      </c>
      <c r="I47" s="325">
        <v>0</v>
      </c>
      <c r="J47" s="330">
        <v>8280</v>
      </c>
      <c r="K47" s="278">
        <v>8280</v>
      </c>
      <c r="L47" s="278">
        <v>0</v>
      </c>
      <c r="M47" s="226">
        <v>8280</v>
      </c>
      <c r="N47" s="226">
        <v>0</v>
      </c>
      <c r="O47" s="331">
        <v>0</v>
      </c>
      <c r="P47" s="17"/>
      <c r="Q47" s="17"/>
      <c r="R47" s="17"/>
      <c r="S47" s="17"/>
      <c r="T47" s="17"/>
      <c r="U47" s="17"/>
    </row>
    <row r="48" spans="1:21" s="13" customFormat="1" ht="12.75" customHeight="1" x14ac:dyDescent="0.25">
      <c r="A48" s="368" t="s">
        <v>538</v>
      </c>
      <c r="B48" s="21"/>
      <c r="C48" s="343" t="s">
        <v>574</v>
      </c>
      <c r="D48" s="346">
        <v>8300</v>
      </c>
      <c r="E48" s="277">
        <v>8300</v>
      </c>
      <c r="F48" s="277">
        <v>0</v>
      </c>
      <c r="G48" s="225">
        <v>8300</v>
      </c>
      <c r="H48" s="225">
        <v>0</v>
      </c>
      <c r="I48" s="325">
        <v>0</v>
      </c>
      <c r="J48" s="330">
        <v>8280</v>
      </c>
      <c r="K48" s="278">
        <v>8280</v>
      </c>
      <c r="L48" s="278">
        <v>0</v>
      </c>
      <c r="M48" s="226">
        <v>8280</v>
      </c>
      <c r="N48" s="226">
        <v>0</v>
      </c>
      <c r="O48" s="331">
        <v>0</v>
      </c>
      <c r="P48" s="17"/>
      <c r="Q48" s="17"/>
      <c r="R48" s="17"/>
      <c r="S48" s="17"/>
      <c r="T48" s="17"/>
      <c r="U48" s="17"/>
    </row>
    <row r="49" spans="1:21" s="13" customFormat="1" ht="12.75" customHeight="1" x14ac:dyDescent="0.25">
      <c r="A49" s="368" t="s">
        <v>540</v>
      </c>
      <c r="B49" s="21"/>
      <c r="C49" s="343" t="s">
        <v>575</v>
      </c>
      <c r="D49" s="346">
        <v>8300</v>
      </c>
      <c r="E49" s="277">
        <v>8300</v>
      </c>
      <c r="F49" s="277">
        <v>0</v>
      </c>
      <c r="G49" s="225">
        <v>8300</v>
      </c>
      <c r="H49" s="225">
        <v>0</v>
      </c>
      <c r="I49" s="325">
        <v>0</v>
      </c>
      <c r="J49" s="330">
        <v>8280</v>
      </c>
      <c r="K49" s="278">
        <v>8280</v>
      </c>
      <c r="L49" s="278">
        <v>0</v>
      </c>
      <c r="M49" s="226">
        <v>8280</v>
      </c>
      <c r="N49" s="226">
        <v>0</v>
      </c>
      <c r="O49" s="331">
        <v>0</v>
      </c>
      <c r="P49" s="17"/>
      <c r="Q49" s="17"/>
      <c r="R49" s="17"/>
      <c r="S49" s="17"/>
      <c r="T49" s="17"/>
      <c r="U49" s="17"/>
    </row>
    <row r="50" spans="1:21" s="13" customFormat="1" ht="12.75" customHeight="1" x14ac:dyDescent="0.25">
      <c r="A50" s="368" t="s">
        <v>576</v>
      </c>
      <c r="B50" s="21"/>
      <c r="C50" s="343" t="s">
        <v>577</v>
      </c>
      <c r="D50" s="346">
        <v>22511100</v>
      </c>
      <c r="E50" s="277">
        <v>22511100</v>
      </c>
      <c r="F50" s="277">
        <v>843100</v>
      </c>
      <c r="G50" s="225">
        <v>22511100</v>
      </c>
      <c r="H50" s="225">
        <v>342500</v>
      </c>
      <c r="I50" s="325">
        <v>500600</v>
      </c>
      <c r="J50" s="330">
        <v>21495658.140000001</v>
      </c>
      <c r="K50" s="278">
        <v>21495658.140000001</v>
      </c>
      <c r="L50" s="278">
        <v>843100</v>
      </c>
      <c r="M50" s="226">
        <v>21495658.140000001</v>
      </c>
      <c r="N50" s="226">
        <v>342500</v>
      </c>
      <c r="O50" s="331">
        <v>500600</v>
      </c>
      <c r="P50" s="17"/>
      <c r="Q50" s="17"/>
      <c r="R50" s="17"/>
      <c r="S50" s="17"/>
      <c r="T50" s="17"/>
      <c r="U50" s="17"/>
    </row>
    <row r="51" spans="1:21" s="13" customFormat="1" ht="12.75" customHeight="1" x14ac:dyDescent="0.25">
      <c r="A51" s="368" t="s">
        <v>522</v>
      </c>
      <c r="B51" s="21"/>
      <c r="C51" s="343" t="s">
        <v>578</v>
      </c>
      <c r="D51" s="346">
        <v>21568100</v>
      </c>
      <c r="E51" s="277">
        <v>21568100</v>
      </c>
      <c r="F51" s="277">
        <v>0</v>
      </c>
      <c r="G51" s="225">
        <v>21568100</v>
      </c>
      <c r="H51" s="225">
        <v>0</v>
      </c>
      <c r="I51" s="325">
        <v>0</v>
      </c>
      <c r="J51" s="330">
        <v>20794698.640000001</v>
      </c>
      <c r="K51" s="278">
        <v>20794698.640000001</v>
      </c>
      <c r="L51" s="278">
        <v>0</v>
      </c>
      <c r="M51" s="226">
        <v>20794698.640000001</v>
      </c>
      <c r="N51" s="226">
        <v>0</v>
      </c>
      <c r="O51" s="331">
        <v>0</v>
      </c>
      <c r="P51" s="17"/>
      <c r="Q51" s="17"/>
      <c r="R51" s="17"/>
      <c r="S51" s="17"/>
      <c r="T51" s="17"/>
      <c r="U51" s="17"/>
    </row>
    <row r="52" spans="1:21" s="13" customFormat="1" ht="12.75" customHeight="1" x14ac:dyDescent="0.25">
      <c r="A52" s="368" t="s">
        <v>524</v>
      </c>
      <c r="B52" s="21"/>
      <c r="C52" s="343" t="s">
        <v>579</v>
      </c>
      <c r="D52" s="346">
        <v>21568100</v>
      </c>
      <c r="E52" s="277">
        <v>21568100</v>
      </c>
      <c r="F52" s="277">
        <v>0</v>
      </c>
      <c r="G52" s="225">
        <v>21568100</v>
      </c>
      <c r="H52" s="225">
        <v>0</v>
      </c>
      <c r="I52" s="325">
        <v>0</v>
      </c>
      <c r="J52" s="330">
        <v>20794698.640000001</v>
      </c>
      <c r="K52" s="278">
        <v>20794698.640000001</v>
      </c>
      <c r="L52" s="278">
        <v>0</v>
      </c>
      <c r="M52" s="226">
        <v>20794698.640000001</v>
      </c>
      <c r="N52" s="226">
        <v>0</v>
      </c>
      <c r="O52" s="331">
        <v>0</v>
      </c>
      <c r="P52" s="17"/>
      <c r="Q52" s="17"/>
      <c r="R52" s="17"/>
      <c r="S52" s="17"/>
      <c r="T52" s="17"/>
      <c r="U52" s="17"/>
    </row>
    <row r="53" spans="1:21" s="13" customFormat="1" ht="12.75" customHeight="1" x14ac:dyDescent="0.25">
      <c r="A53" s="368" t="s">
        <v>526</v>
      </c>
      <c r="B53" s="21"/>
      <c r="C53" s="343" t="s">
        <v>580</v>
      </c>
      <c r="D53" s="346">
        <v>16532851.76</v>
      </c>
      <c r="E53" s="277">
        <v>16532851.76</v>
      </c>
      <c r="F53" s="277">
        <v>0</v>
      </c>
      <c r="G53" s="225">
        <v>16532851.76</v>
      </c>
      <c r="H53" s="225">
        <v>0</v>
      </c>
      <c r="I53" s="325">
        <v>0</v>
      </c>
      <c r="J53" s="330">
        <v>16013951.439999999</v>
      </c>
      <c r="K53" s="278">
        <v>16013951.439999999</v>
      </c>
      <c r="L53" s="278">
        <v>0</v>
      </c>
      <c r="M53" s="226">
        <v>16013951.439999999</v>
      </c>
      <c r="N53" s="226">
        <v>0</v>
      </c>
      <c r="O53" s="331">
        <v>0</v>
      </c>
      <c r="P53" s="17"/>
      <c r="Q53" s="17"/>
      <c r="R53" s="17"/>
      <c r="S53" s="17"/>
      <c r="T53" s="17"/>
      <c r="U53" s="17"/>
    </row>
    <row r="54" spans="1:21" s="13" customFormat="1" ht="12.75" customHeight="1" x14ac:dyDescent="0.25">
      <c r="A54" s="368" t="s">
        <v>553</v>
      </c>
      <c r="B54" s="21"/>
      <c r="C54" s="343" t="s">
        <v>581</v>
      </c>
      <c r="D54" s="346">
        <v>45000</v>
      </c>
      <c r="E54" s="277">
        <v>45000</v>
      </c>
      <c r="F54" s="277">
        <v>0</v>
      </c>
      <c r="G54" s="225">
        <v>45000</v>
      </c>
      <c r="H54" s="225">
        <v>0</v>
      </c>
      <c r="I54" s="325">
        <v>0</v>
      </c>
      <c r="J54" s="330">
        <v>21300</v>
      </c>
      <c r="K54" s="278">
        <v>21300</v>
      </c>
      <c r="L54" s="278">
        <v>0</v>
      </c>
      <c r="M54" s="226">
        <v>21300</v>
      </c>
      <c r="N54" s="226">
        <v>0</v>
      </c>
      <c r="O54" s="331">
        <v>0</v>
      </c>
      <c r="P54" s="17"/>
      <c r="Q54" s="17"/>
      <c r="R54" s="17"/>
      <c r="S54" s="17"/>
      <c r="T54" s="17"/>
      <c r="U54" s="17"/>
    </row>
    <row r="55" spans="1:21" s="13" customFormat="1" ht="12.75" customHeight="1" x14ac:dyDescent="0.25">
      <c r="A55" s="368" t="s">
        <v>528</v>
      </c>
      <c r="B55" s="21"/>
      <c r="C55" s="343" t="s">
        <v>582</v>
      </c>
      <c r="D55" s="346">
        <v>4990248.24</v>
      </c>
      <c r="E55" s="277">
        <v>4990248.24</v>
      </c>
      <c r="F55" s="277">
        <v>0</v>
      </c>
      <c r="G55" s="225">
        <v>4990248.24</v>
      </c>
      <c r="H55" s="225">
        <v>0</v>
      </c>
      <c r="I55" s="325">
        <v>0</v>
      </c>
      <c r="J55" s="330">
        <v>4759447.2</v>
      </c>
      <c r="K55" s="278">
        <v>4759447.2</v>
      </c>
      <c r="L55" s="278">
        <v>0</v>
      </c>
      <c r="M55" s="226">
        <v>4759447.2</v>
      </c>
      <c r="N55" s="226">
        <v>0</v>
      </c>
      <c r="O55" s="331">
        <v>0</v>
      </c>
      <c r="P55" s="17"/>
      <c r="Q55" s="17"/>
      <c r="R55" s="17"/>
      <c r="S55" s="17"/>
      <c r="T55" s="17"/>
      <c r="U55" s="17"/>
    </row>
    <row r="56" spans="1:21" s="13" customFormat="1" ht="12.75" customHeight="1" x14ac:dyDescent="0.25">
      <c r="A56" s="368" t="s">
        <v>536</v>
      </c>
      <c r="B56" s="21"/>
      <c r="C56" s="343" t="s">
        <v>583</v>
      </c>
      <c r="D56" s="346">
        <v>939000</v>
      </c>
      <c r="E56" s="277">
        <v>939000</v>
      </c>
      <c r="F56" s="277">
        <v>0</v>
      </c>
      <c r="G56" s="225">
        <v>939000</v>
      </c>
      <c r="H56" s="225">
        <v>0</v>
      </c>
      <c r="I56" s="325">
        <v>0</v>
      </c>
      <c r="J56" s="330">
        <v>697499.93</v>
      </c>
      <c r="K56" s="278">
        <v>697499.93</v>
      </c>
      <c r="L56" s="278">
        <v>0</v>
      </c>
      <c r="M56" s="226">
        <v>697499.93</v>
      </c>
      <c r="N56" s="226">
        <v>0</v>
      </c>
      <c r="O56" s="331">
        <v>0</v>
      </c>
      <c r="P56" s="17"/>
      <c r="Q56" s="17"/>
      <c r="R56" s="17"/>
      <c r="S56" s="17"/>
      <c r="T56" s="17"/>
      <c r="U56" s="17"/>
    </row>
    <row r="57" spans="1:21" s="13" customFormat="1" ht="12.75" customHeight="1" x14ac:dyDescent="0.25">
      <c r="A57" s="368" t="s">
        <v>538</v>
      </c>
      <c r="B57" s="21"/>
      <c r="C57" s="343" t="s">
        <v>584</v>
      </c>
      <c r="D57" s="346">
        <v>939000</v>
      </c>
      <c r="E57" s="277">
        <v>939000</v>
      </c>
      <c r="F57" s="277">
        <v>0</v>
      </c>
      <c r="G57" s="225">
        <v>939000</v>
      </c>
      <c r="H57" s="225">
        <v>0</v>
      </c>
      <c r="I57" s="325">
        <v>0</v>
      </c>
      <c r="J57" s="330">
        <v>697499.93</v>
      </c>
      <c r="K57" s="278">
        <v>697499.93</v>
      </c>
      <c r="L57" s="278">
        <v>0</v>
      </c>
      <c r="M57" s="226">
        <v>697499.93</v>
      </c>
      <c r="N57" s="226">
        <v>0</v>
      </c>
      <c r="O57" s="331">
        <v>0</v>
      </c>
      <c r="P57" s="17"/>
      <c r="Q57" s="17"/>
      <c r="R57" s="17"/>
      <c r="S57" s="17"/>
      <c r="T57" s="17"/>
      <c r="U57" s="17"/>
    </row>
    <row r="58" spans="1:21" s="13" customFormat="1" ht="12.75" customHeight="1" x14ac:dyDescent="0.25">
      <c r="A58" s="368" t="s">
        <v>540</v>
      </c>
      <c r="B58" s="21"/>
      <c r="C58" s="343" t="s">
        <v>585</v>
      </c>
      <c r="D58" s="346">
        <v>727100</v>
      </c>
      <c r="E58" s="277">
        <v>727100</v>
      </c>
      <c r="F58" s="277">
        <v>0</v>
      </c>
      <c r="G58" s="225">
        <v>727100</v>
      </c>
      <c r="H58" s="225">
        <v>0</v>
      </c>
      <c r="I58" s="325">
        <v>0</v>
      </c>
      <c r="J58" s="330">
        <v>550719.5</v>
      </c>
      <c r="K58" s="278">
        <v>550719.5</v>
      </c>
      <c r="L58" s="278">
        <v>0</v>
      </c>
      <c r="M58" s="226">
        <v>550719.5</v>
      </c>
      <c r="N58" s="226">
        <v>0</v>
      </c>
      <c r="O58" s="331">
        <v>0</v>
      </c>
      <c r="P58" s="17"/>
      <c r="Q58" s="17"/>
      <c r="R58" s="17"/>
      <c r="S58" s="17"/>
      <c r="T58" s="17"/>
      <c r="U58" s="17"/>
    </row>
    <row r="59" spans="1:21" s="13" customFormat="1" ht="12.75" customHeight="1" x14ac:dyDescent="0.25">
      <c r="A59" s="368" t="s">
        <v>559</v>
      </c>
      <c r="B59" s="21"/>
      <c r="C59" s="343" t="s">
        <v>586</v>
      </c>
      <c r="D59" s="346">
        <v>211900</v>
      </c>
      <c r="E59" s="277">
        <v>211900</v>
      </c>
      <c r="F59" s="277">
        <v>0</v>
      </c>
      <c r="G59" s="225">
        <v>211900</v>
      </c>
      <c r="H59" s="225">
        <v>0</v>
      </c>
      <c r="I59" s="325">
        <v>0</v>
      </c>
      <c r="J59" s="330">
        <v>146780.43</v>
      </c>
      <c r="K59" s="278">
        <v>146780.43</v>
      </c>
      <c r="L59" s="278">
        <v>0</v>
      </c>
      <c r="M59" s="226">
        <v>146780.43</v>
      </c>
      <c r="N59" s="226">
        <v>0</v>
      </c>
      <c r="O59" s="331">
        <v>0</v>
      </c>
      <c r="P59" s="17"/>
      <c r="Q59" s="17"/>
      <c r="R59" s="17"/>
      <c r="S59" s="17"/>
      <c r="T59" s="17"/>
      <c r="U59" s="17"/>
    </row>
    <row r="60" spans="1:21" s="13" customFormat="1" ht="12.75" customHeight="1" x14ac:dyDescent="0.25">
      <c r="A60" s="368" t="s">
        <v>561</v>
      </c>
      <c r="B60" s="21"/>
      <c r="C60" s="343" t="s">
        <v>587</v>
      </c>
      <c r="D60" s="346">
        <v>0</v>
      </c>
      <c r="E60" s="277">
        <v>0</v>
      </c>
      <c r="F60" s="277">
        <v>843100</v>
      </c>
      <c r="G60" s="225">
        <v>0</v>
      </c>
      <c r="H60" s="225">
        <v>342500</v>
      </c>
      <c r="I60" s="325">
        <v>500600</v>
      </c>
      <c r="J60" s="330">
        <v>0</v>
      </c>
      <c r="K60" s="278">
        <v>0</v>
      </c>
      <c r="L60" s="278">
        <v>843100</v>
      </c>
      <c r="M60" s="226">
        <v>0</v>
      </c>
      <c r="N60" s="226">
        <v>342500</v>
      </c>
      <c r="O60" s="331">
        <v>500600</v>
      </c>
      <c r="P60" s="17"/>
      <c r="Q60" s="17"/>
      <c r="R60" s="17"/>
      <c r="S60" s="17"/>
      <c r="T60" s="17"/>
      <c r="U60" s="17"/>
    </row>
    <row r="61" spans="1:21" s="13" customFormat="1" ht="12.75" customHeight="1" x14ac:dyDescent="0.25">
      <c r="A61" s="368" t="s">
        <v>422</v>
      </c>
      <c r="B61" s="21"/>
      <c r="C61" s="343" t="s">
        <v>588</v>
      </c>
      <c r="D61" s="346">
        <v>0</v>
      </c>
      <c r="E61" s="277">
        <v>0</v>
      </c>
      <c r="F61" s="277">
        <v>843100</v>
      </c>
      <c r="G61" s="225">
        <v>0</v>
      </c>
      <c r="H61" s="225">
        <v>342500</v>
      </c>
      <c r="I61" s="325">
        <v>500600</v>
      </c>
      <c r="J61" s="330">
        <v>0</v>
      </c>
      <c r="K61" s="278">
        <v>0</v>
      </c>
      <c r="L61" s="278">
        <v>843100</v>
      </c>
      <c r="M61" s="226">
        <v>0</v>
      </c>
      <c r="N61" s="226">
        <v>342500</v>
      </c>
      <c r="O61" s="331">
        <v>500600</v>
      </c>
      <c r="P61" s="17"/>
      <c r="Q61" s="17"/>
      <c r="R61" s="17"/>
      <c r="S61" s="17"/>
      <c r="T61" s="17"/>
      <c r="U61" s="17"/>
    </row>
    <row r="62" spans="1:21" s="13" customFormat="1" ht="12.75" customHeight="1" x14ac:dyDescent="0.25">
      <c r="A62" s="368" t="s">
        <v>542</v>
      </c>
      <c r="B62" s="21"/>
      <c r="C62" s="343" t="s">
        <v>589</v>
      </c>
      <c r="D62" s="346">
        <v>4000</v>
      </c>
      <c r="E62" s="277">
        <v>4000</v>
      </c>
      <c r="F62" s="277">
        <v>0</v>
      </c>
      <c r="G62" s="225">
        <v>4000</v>
      </c>
      <c r="H62" s="225">
        <v>0</v>
      </c>
      <c r="I62" s="325">
        <v>0</v>
      </c>
      <c r="J62" s="330">
        <v>3459.57</v>
      </c>
      <c r="K62" s="278">
        <v>3459.57</v>
      </c>
      <c r="L62" s="278">
        <v>0</v>
      </c>
      <c r="M62" s="226">
        <v>3459.57</v>
      </c>
      <c r="N62" s="226">
        <v>0</v>
      </c>
      <c r="O62" s="331">
        <v>0</v>
      </c>
      <c r="P62" s="17"/>
      <c r="Q62" s="17"/>
      <c r="R62" s="17"/>
      <c r="S62" s="17"/>
      <c r="T62" s="17"/>
      <c r="U62" s="17"/>
    </row>
    <row r="63" spans="1:21" s="13" customFormat="1" ht="12.75" customHeight="1" x14ac:dyDescent="0.25">
      <c r="A63" s="368" t="s">
        <v>544</v>
      </c>
      <c r="B63" s="21"/>
      <c r="C63" s="343" t="s">
        <v>590</v>
      </c>
      <c r="D63" s="346">
        <v>4000</v>
      </c>
      <c r="E63" s="277">
        <v>4000</v>
      </c>
      <c r="F63" s="277">
        <v>0</v>
      </c>
      <c r="G63" s="225">
        <v>4000</v>
      </c>
      <c r="H63" s="225">
        <v>0</v>
      </c>
      <c r="I63" s="325">
        <v>0</v>
      </c>
      <c r="J63" s="330">
        <v>3459.57</v>
      </c>
      <c r="K63" s="278">
        <v>3459.57</v>
      </c>
      <c r="L63" s="278">
        <v>0</v>
      </c>
      <c r="M63" s="226">
        <v>3459.57</v>
      </c>
      <c r="N63" s="226">
        <v>0</v>
      </c>
      <c r="O63" s="331">
        <v>0</v>
      </c>
      <c r="P63" s="17"/>
      <c r="Q63" s="17"/>
      <c r="R63" s="17"/>
      <c r="S63" s="17"/>
      <c r="T63" s="17"/>
      <c r="U63" s="17"/>
    </row>
    <row r="64" spans="1:21" s="13" customFormat="1" ht="12.75" customHeight="1" x14ac:dyDescent="0.25">
      <c r="A64" s="368" t="s">
        <v>566</v>
      </c>
      <c r="B64" s="21"/>
      <c r="C64" s="343" t="s">
        <v>591</v>
      </c>
      <c r="D64" s="346">
        <v>2348.42</v>
      </c>
      <c r="E64" s="277">
        <v>2348.42</v>
      </c>
      <c r="F64" s="277">
        <v>0</v>
      </c>
      <c r="G64" s="225">
        <v>2348.42</v>
      </c>
      <c r="H64" s="225">
        <v>0</v>
      </c>
      <c r="I64" s="325">
        <v>0</v>
      </c>
      <c r="J64" s="330">
        <v>2348</v>
      </c>
      <c r="K64" s="278">
        <v>2348</v>
      </c>
      <c r="L64" s="278">
        <v>0</v>
      </c>
      <c r="M64" s="226">
        <v>2348</v>
      </c>
      <c r="N64" s="226">
        <v>0</v>
      </c>
      <c r="O64" s="331">
        <v>0</v>
      </c>
      <c r="P64" s="17"/>
      <c r="Q64" s="17"/>
      <c r="R64" s="17"/>
      <c r="S64" s="17"/>
      <c r="T64" s="17"/>
      <c r="U64" s="17"/>
    </row>
    <row r="65" spans="1:21" s="13" customFormat="1" ht="12.75" customHeight="1" x14ac:dyDescent="0.25">
      <c r="A65" s="368" t="s">
        <v>546</v>
      </c>
      <c r="B65" s="21"/>
      <c r="C65" s="343" t="s">
        <v>592</v>
      </c>
      <c r="D65" s="346">
        <v>1651.58</v>
      </c>
      <c r="E65" s="277">
        <v>1651.58</v>
      </c>
      <c r="F65" s="277">
        <v>0</v>
      </c>
      <c r="G65" s="225">
        <v>1651.58</v>
      </c>
      <c r="H65" s="225">
        <v>0</v>
      </c>
      <c r="I65" s="325">
        <v>0</v>
      </c>
      <c r="J65" s="330">
        <v>1111.57</v>
      </c>
      <c r="K65" s="278">
        <v>1111.57</v>
      </c>
      <c r="L65" s="278">
        <v>0</v>
      </c>
      <c r="M65" s="226">
        <v>1111.57</v>
      </c>
      <c r="N65" s="226">
        <v>0</v>
      </c>
      <c r="O65" s="331">
        <v>0</v>
      </c>
      <c r="P65" s="17"/>
      <c r="Q65" s="17"/>
      <c r="R65" s="17"/>
      <c r="S65" s="17"/>
      <c r="T65" s="17"/>
      <c r="U65" s="17"/>
    </row>
    <row r="66" spans="1:21" s="13" customFormat="1" ht="12.75" customHeight="1" x14ac:dyDescent="0.25">
      <c r="A66" s="368" t="s">
        <v>593</v>
      </c>
      <c r="B66" s="21"/>
      <c r="C66" s="343" t="s">
        <v>594</v>
      </c>
      <c r="D66" s="346">
        <v>8807392.8499999996</v>
      </c>
      <c r="E66" s="277">
        <v>8807392.8499999996</v>
      </c>
      <c r="F66" s="277">
        <v>0</v>
      </c>
      <c r="G66" s="225">
        <v>0</v>
      </c>
      <c r="H66" s="225">
        <v>2871661.2</v>
      </c>
      <c r="I66" s="325">
        <v>5935731.6500000004</v>
      </c>
      <c r="J66" s="330">
        <v>8807392.8499999996</v>
      </c>
      <c r="K66" s="278">
        <v>8807392.8499999996</v>
      </c>
      <c r="L66" s="278">
        <v>0</v>
      </c>
      <c r="M66" s="226">
        <v>0</v>
      </c>
      <c r="N66" s="226">
        <v>2871661.2</v>
      </c>
      <c r="O66" s="331">
        <v>5935731.6500000004</v>
      </c>
      <c r="P66" s="17"/>
      <c r="Q66" s="17"/>
      <c r="R66" s="17"/>
      <c r="S66" s="17"/>
      <c r="T66" s="17"/>
      <c r="U66" s="17"/>
    </row>
    <row r="67" spans="1:21" s="13" customFormat="1" ht="12.75" customHeight="1" x14ac:dyDescent="0.25">
      <c r="A67" s="368" t="s">
        <v>542</v>
      </c>
      <c r="B67" s="21"/>
      <c r="C67" s="343" t="s">
        <v>595</v>
      </c>
      <c r="D67" s="346">
        <v>8807392.8499999996</v>
      </c>
      <c r="E67" s="277">
        <v>8807392.8499999996</v>
      </c>
      <c r="F67" s="277">
        <v>0</v>
      </c>
      <c r="G67" s="225">
        <v>0</v>
      </c>
      <c r="H67" s="225">
        <v>2871661.2</v>
      </c>
      <c r="I67" s="325">
        <v>5935731.6500000004</v>
      </c>
      <c r="J67" s="330">
        <v>8807392.8499999996</v>
      </c>
      <c r="K67" s="278">
        <v>8807392.8499999996</v>
      </c>
      <c r="L67" s="278">
        <v>0</v>
      </c>
      <c r="M67" s="226">
        <v>0</v>
      </c>
      <c r="N67" s="226">
        <v>2871661.2</v>
      </c>
      <c r="O67" s="331">
        <v>5935731.6500000004</v>
      </c>
      <c r="P67" s="17"/>
      <c r="Q67" s="17"/>
      <c r="R67" s="17"/>
      <c r="S67" s="17"/>
      <c r="T67" s="17"/>
      <c r="U67" s="17"/>
    </row>
    <row r="68" spans="1:21" s="13" customFormat="1" ht="12.75" customHeight="1" x14ac:dyDescent="0.25">
      <c r="A68" s="368" t="s">
        <v>596</v>
      </c>
      <c r="B68" s="21"/>
      <c r="C68" s="343" t="s">
        <v>597</v>
      </c>
      <c r="D68" s="346">
        <v>8807392.8499999996</v>
      </c>
      <c r="E68" s="277">
        <v>8807392.8499999996</v>
      </c>
      <c r="F68" s="277">
        <v>0</v>
      </c>
      <c r="G68" s="225">
        <v>0</v>
      </c>
      <c r="H68" s="225">
        <v>2871661.2</v>
      </c>
      <c r="I68" s="325">
        <v>5935731.6500000004</v>
      </c>
      <c r="J68" s="330">
        <v>8807392.8499999996</v>
      </c>
      <c r="K68" s="278">
        <v>8807392.8499999996</v>
      </c>
      <c r="L68" s="278">
        <v>0</v>
      </c>
      <c r="M68" s="226">
        <v>0</v>
      </c>
      <c r="N68" s="226">
        <v>2871661.2</v>
      </c>
      <c r="O68" s="331">
        <v>5935731.6500000004</v>
      </c>
      <c r="P68" s="17"/>
      <c r="Q68" s="17"/>
      <c r="R68" s="17"/>
      <c r="S68" s="17"/>
      <c r="T68" s="17"/>
      <c r="U68" s="17"/>
    </row>
    <row r="69" spans="1:21" s="13" customFormat="1" ht="12.75" customHeight="1" x14ac:dyDescent="0.25">
      <c r="A69" s="368" t="s">
        <v>598</v>
      </c>
      <c r="B69" s="21"/>
      <c r="C69" s="343" t="s">
        <v>599</v>
      </c>
      <c r="D69" s="346">
        <v>330000</v>
      </c>
      <c r="E69" s="277">
        <v>330000</v>
      </c>
      <c r="F69" s="277">
        <v>0</v>
      </c>
      <c r="G69" s="225">
        <v>300000</v>
      </c>
      <c r="H69" s="225">
        <v>0</v>
      </c>
      <c r="I69" s="325">
        <v>30000</v>
      </c>
      <c r="J69" s="330">
        <v>0</v>
      </c>
      <c r="K69" s="278">
        <v>0</v>
      </c>
      <c r="L69" s="278">
        <v>0</v>
      </c>
      <c r="M69" s="226">
        <v>0</v>
      </c>
      <c r="N69" s="226">
        <v>0</v>
      </c>
      <c r="O69" s="331">
        <v>0</v>
      </c>
      <c r="P69" s="17"/>
      <c r="Q69" s="17"/>
      <c r="R69" s="17"/>
      <c r="S69" s="17"/>
      <c r="T69" s="17"/>
      <c r="U69" s="17"/>
    </row>
    <row r="70" spans="1:21" s="13" customFormat="1" ht="12.75" customHeight="1" x14ac:dyDescent="0.25">
      <c r="A70" s="368" t="s">
        <v>542</v>
      </c>
      <c r="B70" s="21"/>
      <c r="C70" s="343" t="s">
        <v>600</v>
      </c>
      <c r="D70" s="346">
        <v>330000</v>
      </c>
      <c r="E70" s="277">
        <v>330000</v>
      </c>
      <c r="F70" s="277">
        <v>0</v>
      </c>
      <c r="G70" s="225">
        <v>300000</v>
      </c>
      <c r="H70" s="225">
        <v>0</v>
      </c>
      <c r="I70" s="325">
        <v>30000</v>
      </c>
      <c r="J70" s="330">
        <v>0</v>
      </c>
      <c r="K70" s="278">
        <v>0</v>
      </c>
      <c r="L70" s="278">
        <v>0</v>
      </c>
      <c r="M70" s="226">
        <v>0</v>
      </c>
      <c r="N70" s="226">
        <v>0</v>
      </c>
      <c r="O70" s="331">
        <v>0</v>
      </c>
      <c r="P70" s="17"/>
      <c r="Q70" s="17"/>
      <c r="R70" s="17"/>
      <c r="S70" s="17"/>
      <c r="T70" s="17"/>
      <c r="U70" s="17"/>
    </row>
    <row r="71" spans="1:21" s="13" customFormat="1" ht="12.75" customHeight="1" x14ac:dyDescent="0.25">
      <c r="A71" s="368" t="s">
        <v>601</v>
      </c>
      <c r="B71" s="21"/>
      <c r="C71" s="343" t="s">
        <v>602</v>
      </c>
      <c r="D71" s="346">
        <v>330000</v>
      </c>
      <c r="E71" s="277">
        <v>330000</v>
      </c>
      <c r="F71" s="277">
        <v>0</v>
      </c>
      <c r="G71" s="225">
        <v>300000</v>
      </c>
      <c r="H71" s="225">
        <v>0</v>
      </c>
      <c r="I71" s="325">
        <v>30000</v>
      </c>
      <c r="J71" s="330">
        <v>0</v>
      </c>
      <c r="K71" s="278">
        <v>0</v>
      </c>
      <c r="L71" s="278">
        <v>0</v>
      </c>
      <c r="M71" s="226">
        <v>0</v>
      </c>
      <c r="N71" s="226">
        <v>0</v>
      </c>
      <c r="O71" s="331">
        <v>0</v>
      </c>
      <c r="P71" s="17"/>
      <c r="Q71" s="17"/>
      <c r="R71" s="17"/>
      <c r="S71" s="17"/>
      <c r="T71" s="17"/>
      <c r="U71" s="17"/>
    </row>
    <row r="72" spans="1:21" s="13" customFormat="1" ht="12.75" customHeight="1" x14ac:dyDescent="0.25">
      <c r="A72" s="368" t="s">
        <v>603</v>
      </c>
      <c r="B72" s="21"/>
      <c r="C72" s="343" t="s">
        <v>604</v>
      </c>
      <c r="D72" s="346">
        <v>188424692.05000001</v>
      </c>
      <c r="E72" s="277">
        <v>188424692.05000001</v>
      </c>
      <c r="F72" s="277">
        <v>0</v>
      </c>
      <c r="G72" s="225">
        <v>130114748.52</v>
      </c>
      <c r="H72" s="225">
        <v>7594531.96</v>
      </c>
      <c r="I72" s="325">
        <v>50715411.57</v>
      </c>
      <c r="J72" s="330">
        <v>155218497.33000001</v>
      </c>
      <c r="K72" s="278">
        <v>155218497.33000001</v>
      </c>
      <c r="L72" s="278">
        <v>0</v>
      </c>
      <c r="M72" s="226">
        <v>99154044.870000005</v>
      </c>
      <c r="N72" s="226">
        <v>6917544.6399999997</v>
      </c>
      <c r="O72" s="331">
        <v>49146907.82</v>
      </c>
      <c r="P72" s="17"/>
      <c r="Q72" s="17"/>
      <c r="R72" s="17"/>
      <c r="S72" s="17"/>
      <c r="T72" s="17"/>
      <c r="U72" s="17"/>
    </row>
    <row r="73" spans="1:21" s="13" customFormat="1" ht="12.75" customHeight="1" x14ac:dyDescent="0.25">
      <c r="A73" s="368" t="s">
        <v>522</v>
      </c>
      <c r="B73" s="21"/>
      <c r="C73" s="343" t="s">
        <v>605</v>
      </c>
      <c r="D73" s="346">
        <v>77989793.150000006</v>
      </c>
      <c r="E73" s="277">
        <v>77989793.150000006</v>
      </c>
      <c r="F73" s="277">
        <v>0</v>
      </c>
      <c r="G73" s="225">
        <v>48020999.369999997</v>
      </c>
      <c r="H73" s="225">
        <v>0</v>
      </c>
      <c r="I73" s="325">
        <v>29968793.780000001</v>
      </c>
      <c r="J73" s="330">
        <v>74804913.129999995</v>
      </c>
      <c r="K73" s="278">
        <v>74804913.129999995</v>
      </c>
      <c r="L73" s="278">
        <v>0</v>
      </c>
      <c r="M73" s="226">
        <v>45097407.890000001</v>
      </c>
      <c r="N73" s="226">
        <v>0</v>
      </c>
      <c r="O73" s="331">
        <v>29707505.239999998</v>
      </c>
      <c r="P73" s="17"/>
      <c r="Q73" s="17"/>
      <c r="R73" s="17"/>
      <c r="S73" s="17"/>
      <c r="T73" s="17"/>
      <c r="U73" s="17"/>
    </row>
    <row r="74" spans="1:21" s="13" customFormat="1" ht="12.75" customHeight="1" x14ac:dyDescent="0.25">
      <c r="A74" s="368" t="s">
        <v>606</v>
      </c>
      <c r="B74" s="21"/>
      <c r="C74" s="343" t="s">
        <v>607</v>
      </c>
      <c r="D74" s="346">
        <v>64964793.149999999</v>
      </c>
      <c r="E74" s="277">
        <v>64964793.149999999</v>
      </c>
      <c r="F74" s="277">
        <v>0</v>
      </c>
      <c r="G74" s="225">
        <v>34995999.369999997</v>
      </c>
      <c r="H74" s="225">
        <v>0</v>
      </c>
      <c r="I74" s="325">
        <v>29968793.780000001</v>
      </c>
      <c r="J74" s="330">
        <v>62730822.880000003</v>
      </c>
      <c r="K74" s="278">
        <v>62730822.880000003</v>
      </c>
      <c r="L74" s="278">
        <v>0</v>
      </c>
      <c r="M74" s="226">
        <v>33023317.640000001</v>
      </c>
      <c r="N74" s="226">
        <v>0</v>
      </c>
      <c r="O74" s="331">
        <v>29707505.239999998</v>
      </c>
      <c r="P74" s="17"/>
      <c r="Q74" s="17"/>
      <c r="R74" s="17"/>
      <c r="S74" s="17"/>
      <c r="T74" s="17"/>
      <c r="U74" s="17"/>
    </row>
    <row r="75" spans="1:21" s="13" customFormat="1" ht="12.75" customHeight="1" x14ac:dyDescent="0.25">
      <c r="A75" s="368" t="s">
        <v>608</v>
      </c>
      <c r="B75" s="21"/>
      <c r="C75" s="343" t="s">
        <v>609</v>
      </c>
      <c r="D75" s="346">
        <v>49711760.840000004</v>
      </c>
      <c r="E75" s="277">
        <v>49711760.840000004</v>
      </c>
      <c r="F75" s="277">
        <v>0</v>
      </c>
      <c r="G75" s="225">
        <v>26747623.370000001</v>
      </c>
      <c r="H75" s="225">
        <v>0</v>
      </c>
      <c r="I75" s="325">
        <v>22964137.469999999</v>
      </c>
      <c r="J75" s="330">
        <v>48347912.649999999</v>
      </c>
      <c r="K75" s="278">
        <v>48347912.649999999</v>
      </c>
      <c r="L75" s="278">
        <v>0</v>
      </c>
      <c r="M75" s="226">
        <v>25383775.18</v>
      </c>
      <c r="N75" s="226">
        <v>0</v>
      </c>
      <c r="O75" s="331">
        <v>22964137.469999999</v>
      </c>
      <c r="P75" s="17"/>
      <c r="Q75" s="17"/>
      <c r="R75" s="17"/>
      <c r="S75" s="17"/>
      <c r="T75" s="17"/>
      <c r="U75" s="17"/>
    </row>
    <row r="76" spans="1:21" s="13" customFormat="1" ht="12.75" customHeight="1" x14ac:dyDescent="0.25">
      <c r="A76" s="368" t="s">
        <v>610</v>
      </c>
      <c r="B76" s="21"/>
      <c r="C76" s="343" t="s">
        <v>611</v>
      </c>
      <c r="D76" s="346">
        <v>172400</v>
      </c>
      <c r="E76" s="277">
        <v>172400</v>
      </c>
      <c r="F76" s="277">
        <v>0</v>
      </c>
      <c r="G76" s="225">
        <v>172400</v>
      </c>
      <c r="H76" s="225">
        <v>0</v>
      </c>
      <c r="I76" s="325">
        <v>0</v>
      </c>
      <c r="J76" s="330">
        <v>125857.60000000001</v>
      </c>
      <c r="K76" s="278">
        <v>125857.60000000001</v>
      </c>
      <c r="L76" s="278">
        <v>0</v>
      </c>
      <c r="M76" s="226">
        <v>125857.60000000001</v>
      </c>
      <c r="N76" s="226">
        <v>0</v>
      </c>
      <c r="O76" s="331">
        <v>0</v>
      </c>
      <c r="P76" s="17"/>
      <c r="Q76" s="17"/>
      <c r="R76" s="17"/>
      <c r="S76" s="17"/>
      <c r="T76" s="17"/>
      <c r="U76" s="17"/>
    </row>
    <row r="77" spans="1:21" s="13" customFormat="1" ht="12.75" customHeight="1" x14ac:dyDescent="0.25">
      <c r="A77" s="368" t="s">
        <v>612</v>
      </c>
      <c r="B77" s="21"/>
      <c r="C77" s="343" t="s">
        <v>613</v>
      </c>
      <c r="D77" s="346">
        <v>15080632.310000001</v>
      </c>
      <c r="E77" s="277">
        <v>15080632.310000001</v>
      </c>
      <c r="F77" s="277">
        <v>0</v>
      </c>
      <c r="G77" s="225">
        <v>8075976</v>
      </c>
      <c r="H77" s="225">
        <v>0</v>
      </c>
      <c r="I77" s="325">
        <v>7004656.3099999996</v>
      </c>
      <c r="J77" s="330">
        <v>14257052.630000001</v>
      </c>
      <c r="K77" s="278">
        <v>14257052.630000001</v>
      </c>
      <c r="L77" s="278">
        <v>0</v>
      </c>
      <c r="M77" s="226">
        <v>7513684.8600000003</v>
      </c>
      <c r="N77" s="226">
        <v>0</v>
      </c>
      <c r="O77" s="331">
        <v>6743367.7699999996</v>
      </c>
      <c r="P77" s="17"/>
      <c r="Q77" s="17"/>
      <c r="R77" s="17"/>
      <c r="S77" s="17"/>
      <c r="T77" s="17"/>
      <c r="U77" s="17"/>
    </row>
    <row r="78" spans="1:21" s="13" customFormat="1" ht="12.75" customHeight="1" x14ac:dyDescent="0.25">
      <c r="A78" s="368" t="s">
        <v>524</v>
      </c>
      <c r="B78" s="21"/>
      <c r="C78" s="343" t="s">
        <v>614</v>
      </c>
      <c r="D78" s="346">
        <v>13025000</v>
      </c>
      <c r="E78" s="277">
        <v>13025000</v>
      </c>
      <c r="F78" s="277">
        <v>0</v>
      </c>
      <c r="G78" s="225">
        <v>13025000</v>
      </c>
      <c r="H78" s="225">
        <v>0</v>
      </c>
      <c r="I78" s="325">
        <v>0</v>
      </c>
      <c r="J78" s="330">
        <v>12074090.25</v>
      </c>
      <c r="K78" s="278">
        <v>12074090.25</v>
      </c>
      <c r="L78" s="278">
        <v>0</v>
      </c>
      <c r="M78" s="226">
        <v>12074090.25</v>
      </c>
      <c r="N78" s="226">
        <v>0</v>
      </c>
      <c r="O78" s="331">
        <v>0</v>
      </c>
      <c r="P78" s="17"/>
      <c r="Q78" s="17"/>
      <c r="R78" s="17"/>
      <c r="S78" s="17"/>
      <c r="T78" s="17"/>
      <c r="U78" s="17"/>
    </row>
    <row r="79" spans="1:21" s="13" customFormat="1" ht="12.75" customHeight="1" x14ac:dyDescent="0.25">
      <c r="A79" s="368" t="s">
        <v>526</v>
      </c>
      <c r="B79" s="21"/>
      <c r="C79" s="343" t="s">
        <v>615</v>
      </c>
      <c r="D79" s="346">
        <v>9986748.8599999994</v>
      </c>
      <c r="E79" s="277">
        <v>9986748.8599999994</v>
      </c>
      <c r="F79" s="277">
        <v>0</v>
      </c>
      <c r="G79" s="225">
        <v>9986748.8599999994</v>
      </c>
      <c r="H79" s="225">
        <v>0</v>
      </c>
      <c r="I79" s="325">
        <v>0</v>
      </c>
      <c r="J79" s="330">
        <v>9305555.4800000004</v>
      </c>
      <c r="K79" s="278">
        <v>9305555.4800000004</v>
      </c>
      <c r="L79" s="278">
        <v>0</v>
      </c>
      <c r="M79" s="226">
        <v>9305555.4800000004</v>
      </c>
      <c r="N79" s="226">
        <v>0</v>
      </c>
      <c r="O79" s="331">
        <v>0</v>
      </c>
      <c r="P79" s="17"/>
      <c r="Q79" s="17"/>
      <c r="R79" s="17"/>
      <c r="S79" s="17"/>
      <c r="T79" s="17"/>
      <c r="U79" s="17"/>
    </row>
    <row r="80" spans="1:21" s="13" customFormat="1" ht="12.75" customHeight="1" x14ac:dyDescent="0.25">
      <c r="A80" s="368" t="s">
        <v>553</v>
      </c>
      <c r="B80" s="21"/>
      <c r="C80" s="343" t="s">
        <v>616</v>
      </c>
      <c r="D80" s="346">
        <v>23500</v>
      </c>
      <c r="E80" s="277">
        <v>23500</v>
      </c>
      <c r="F80" s="277">
        <v>0</v>
      </c>
      <c r="G80" s="225">
        <v>23500</v>
      </c>
      <c r="H80" s="225">
        <v>0</v>
      </c>
      <c r="I80" s="325">
        <v>0</v>
      </c>
      <c r="J80" s="330">
        <v>0</v>
      </c>
      <c r="K80" s="278">
        <v>0</v>
      </c>
      <c r="L80" s="278">
        <v>0</v>
      </c>
      <c r="M80" s="226">
        <v>0</v>
      </c>
      <c r="N80" s="226">
        <v>0</v>
      </c>
      <c r="O80" s="331">
        <v>0</v>
      </c>
      <c r="P80" s="17"/>
      <c r="Q80" s="17"/>
      <c r="R80" s="17"/>
      <c r="S80" s="17"/>
      <c r="T80" s="17"/>
      <c r="U80" s="17"/>
    </row>
    <row r="81" spans="1:21" s="13" customFormat="1" ht="12.75" customHeight="1" x14ac:dyDescent="0.25">
      <c r="A81" s="368" t="s">
        <v>528</v>
      </c>
      <c r="B81" s="21"/>
      <c r="C81" s="343" t="s">
        <v>617</v>
      </c>
      <c r="D81" s="346">
        <v>3014751.14</v>
      </c>
      <c r="E81" s="277">
        <v>3014751.14</v>
      </c>
      <c r="F81" s="277">
        <v>0</v>
      </c>
      <c r="G81" s="225">
        <v>3014751.14</v>
      </c>
      <c r="H81" s="225">
        <v>0</v>
      </c>
      <c r="I81" s="325">
        <v>0</v>
      </c>
      <c r="J81" s="330">
        <v>2768534.77</v>
      </c>
      <c r="K81" s="278">
        <v>2768534.77</v>
      </c>
      <c r="L81" s="278">
        <v>0</v>
      </c>
      <c r="M81" s="226">
        <v>2768534.77</v>
      </c>
      <c r="N81" s="226">
        <v>0</v>
      </c>
      <c r="O81" s="331">
        <v>0</v>
      </c>
      <c r="P81" s="17"/>
      <c r="Q81" s="17"/>
      <c r="R81" s="17"/>
      <c r="S81" s="17"/>
      <c r="T81" s="17"/>
      <c r="U81" s="17"/>
    </row>
    <row r="82" spans="1:21" s="13" customFormat="1" ht="12.75" customHeight="1" x14ac:dyDescent="0.25">
      <c r="A82" s="368" t="s">
        <v>536</v>
      </c>
      <c r="B82" s="21"/>
      <c r="C82" s="343" t="s">
        <v>618</v>
      </c>
      <c r="D82" s="346">
        <v>84440875.930000007</v>
      </c>
      <c r="E82" s="277">
        <v>84440875.930000007</v>
      </c>
      <c r="F82" s="277">
        <v>0</v>
      </c>
      <c r="G82" s="225">
        <v>61142100</v>
      </c>
      <c r="H82" s="225">
        <v>4602443.8</v>
      </c>
      <c r="I82" s="325">
        <v>18696332.129999999</v>
      </c>
      <c r="J82" s="330">
        <v>75182077.829999998</v>
      </c>
      <c r="K82" s="278">
        <v>75182077.829999998</v>
      </c>
      <c r="L82" s="278">
        <v>0</v>
      </c>
      <c r="M82" s="226">
        <v>53712677.600000001</v>
      </c>
      <c r="N82" s="226">
        <v>4052313.74</v>
      </c>
      <c r="O82" s="331">
        <v>17417086.489999998</v>
      </c>
      <c r="P82" s="17"/>
      <c r="Q82" s="17"/>
      <c r="R82" s="17"/>
      <c r="S82" s="17"/>
      <c r="T82" s="17"/>
      <c r="U82" s="17"/>
    </row>
    <row r="83" spans="1:21" s="13" customFormat="1" ht="12.75" customHeight="1" x14ac:dyDescent="0.25">
      <c r="A83" s="368" t="s">
        <v>538</v>
      </c>
      <c r="B83" s="21"/>
      <c r="C83" s="343" t="s">
        <v>619</v>
      </c>
      <c r="D83" s="346">
        <v>84440875.930000007</v>
      </c>
      <c r="E83" s="277">
        <v>84440875.930000007</v>
      </c>
      <c r="F83" s="277">
        <v>0</v>
      </c>
      <c r="G83" s="225">
        <v>61142100</v>
      </c>
      <c r="H83" s="225">
        <v>4602443.8</v>
      </c>
      <c r="I83" s="325">
        <v>18696332.129999999</v>
      </c>
      <c r="J83" s="330">
        <v>75182077.829999998</v>
      </c>
      <c r="K83" s="278">
        <v>75182077.829999998</v>
      </c>
      <c r="L83" s="278">
        <v>0</v>
      </c>
      <c r="M83" s="226">
        <v>53712677.600000001</v>
      </c>
      <c r="N83" s="226">
        <v>4052313.74</v>
      </c>
      <c r="O83" s="331">
        <v>17417086.489999998</v>
      </c>
      <c r="P83" s="17"/>
      <c r="Q83" s="17"/>
      <c r="R83" s="17"/>
      <c r="S83" s="17"/>
      <c r="T83" s="17"/>
      <c r="U83" s="17"/>
    </row>
    <row r="84" spans="1:21" s="13" customFormat="1" ht="12.75" customHeight="1" x14ac:dyDescent="0.25">
      <c r="A84" s="368" t="s">
        <v>620</v>
      </c>
      <c r="B84" s="21"/>
      <c r="C84" s="343" t="s">
        <v>621</v>
      </c>
      <c r="D84" s="346">
        <v>3267600</v>
      </c>
      <c r="E84" s="277">
        <v>3267600</v>
      </c>
      <c r="F84" s="277">
        <v>0</v>
      </c>
      <c r="G84" s="225">
        <v>3267600</v>
      </c>
      <c r="H84" s="225">
        <v>0</v>
      </c>
      <c r="I84" s="325">
        <v>0</v>
      </c>
      <c r="J84" s="330">
        <v>2407140</v>
      </c>
      <c r="K84" s="278">
        <v>2407140</v>
      </c>
      <c r="L84" s="278">
        <v>0</v>
      </c>
      <c r="M84" s="226">
        <v>2407140</v>
      </c>
      <c r="N84" s="226">
        <v>0</v>
      </c>
      <c r="O84" s="331">
        <v>0</v>
      </c>
      <c r="P84" s="17"/>
      <c r="Q84" s="17"/>
      <c r="R84" s="17"/>
      <c r="S84" s="17"/>
      <c r="T84" s="17"/>
      <c r="U84" s="17"/>
    </row>
    <row r="85" spans="1:21" s="13" customFormat="1" ht="12.75" customHeight="1" x14ac:dyDescent="0.25">
      <c r="A85" s="368" t="s">
        <v>540</v>
      </c>
      <c r="B85" s="21"/>
      <c r="C85" s="343" t="s">
        <v>622</v>
      </c>
      <c r="D85" s="346">
        <v>79852910.540000007</v>
      </c>
      <c r="E85" s="277">
        <v>79852910.540000007</v>
      </c>
      <c r="F85" s="277">
        <v>0</v>
      </c>
      <c r="G85" s="225">
        <v>57240164.700000003</v>
      </c>
      <c r="H85" s="225">
        <v>4473543.8</v>
      </c>
      <c r="I85" s="325">
        <v>18139202.039999999</v>
      </c>
      <c r="J85" s="330">
        <v>71854803.629999995</v>
      </c>
      <c r="K85" s="278">
        <v>71854803.629999995</v>
      </c>
      <c r="L85" s="278">
        <v>0</v>
      </c>
      <c r="M85" s="226">
        <v>50932352.630000003</v>
      </c>
      <c r="N85" s="226">
        <v>3944585.51</v>
      </c>
      <c r="O85" s="331">
        <v>16977865.489999998</v>
      </c>
      <c r="P85" s="17"/>
      <c r="Q85" s="17"/>
      <c r="R85" s="17"/>
      <c r="S85" s="17"/>
      <c r="T85" s="17"/>
      <c r="U85" s="17"/>
    </row>
    <row r="86" spans="1:21" s="13" customFormat="1" ht="12.75" customHeight="1" x14ac:dyDescent="0.25">
      <c r="A86" s="368" t="s">
        <v>559</v>
      </c>
      <c r="B86" s="21"/>
      <c r="C86" s="343" t="s">
        <v>623</v>
      </c>
      <c r="D86" s="346">
        <v>1320365.3899999999</v>
      </c>
      <c r="E86" s="277">
        <v>1320365.3899999999</v>
      </c>
      <c r="F86" s="277">
        <v>0</v>
      </c>
      <c r="G86" s="225">
        <v>634335.30000000005</v>
      </c>
      <c r="H86" s="225">
        <v>128900</v>
      </c>
      <c r="I86" s="325">
        <v>557130.09</v>
      </c>
      <c r="J86" s="330">
        <v>920134.2</v>
      </c>
      <c r="K86" s="278">
        <v>920134.2</v>
      </c>
      <c r="L86" s="278">
        <v>0</v>
      </c>
      <c r="M86" s="226">
        <v>373184.97</v>
      </c>
      <c r="N86" s="226">
        <v>107728.23</v>
      </c>
      <c r="O86" s="331">
        <v>439221</v>
      </c>
      <c r="P86" s="17"/>
      <c r="Q86" s="17"/>
      <c r="R86" s="17"/>
      <c r="S86" s="17"/>
      <c r="T86" s="17"/>
      <c r="U86" s="17"/>
    </row>
    <row r="87" spans="1:21" s="13" customFormat="1" ht="12.75" customHeight="1" x14ac:dyDescent="0.25">
      <c r="A87" s="368" t="s">
        <v>624</v>
      </c>
      <c r="B87" s="21"/>
      <c r="C87" s="343" t="s">
        <v>625</v>
      </c>
      <c r="D87" s="346">
        <v>2863507.63</v>
      </c>
      <c r="E87" s="277">
        <v>2863507.63</v>
      </c>
      <c r="F87" s="277">
        <v>0</v>
      </c>
      <c r="G87" s="225">
        <v>144007.63</v>
      </c>
      <c r="H87" s="225">
        <v>1017500</v>
      </c>
      <c r="I87" s="325">
        <v>1702000</v>
      </c>
      <c r="J87" s="330">
        <v>2837507.63</v>
      </c>
      <c r="K87" s="278">
        <v>2837507.63</v>
      </c>
      <c r="L87" s="278">
        <v>0</v>
      </c>
      <c r="M87" s="226">
        <v>144007.63</v>
      </c>
      <c r="N87" s="226">
        <v>1017500</v>
      </c>
      <c r="O87" s="331">
        <v>1676000</v>
      </c>
      <c r="P87" s="17"/>
      <c r="Q87" s="17"/>
      <c r="R87" s="17"/>
      <c r="S87" s="17"/>
      <c r="T87" s="17"/>
      <c r="U87" s="17"/>
    </row>
    <row r="88" spans="1:21" s="13" customFormat="1" ht="12.75" customHeight="1" x14ac:dyDescent="0.25">
      <c r="A88" s="368" t="s">
        <v>903</v>
      </c>
      <c r="B88" s="21"/>
      <c r="C88" s="343" t="s">
        <v>1257</v>
      </c>
      <c r="D88" s="346">
        <v>144007.63</v>
      </c>
      <c r="E88" s="277">
        <v>144007.63</v>
      </c>
      <c r="F88" s="277">
        <v>0</v>
      </c>
      <c r="G88" s="225">
        <v>144007.63</v>
      </c>
      <c r="H88" s="225">
        <v>0</v>
      </c>
      <c r="I88" s="325">
        <v>0</v>
      </c>
      <c r="J88" s="330">
        <v>144007.63</v>
      </c>
      <c r="K88" s="278">
        <v>144007.63</v>
      </c>
      <c r="L88" s="278">
        <v>0</v>
      </c>
      <c r="M88" s="226">
        <v>144007.63</v>
      </c>
      <c r="N88" s="226">
        <v>0</v>
      </c>
      <c r="O88" s="331">
        <v>0</v>
      </c>
      <c r="P88" s="17"/>
      <c r="Q88" s="17"/>
      <c r="R88" s="17"/>
      <c r="S88" s="17"/>
      <c r="T88" s="17"/>
      <c r="U88" s="17"/>
    </row>
    <row r="89" spans="1:21" s="13" customFormat="1" ht="12.75" customHeight="1" x14ac:dyDescent="0.25">
      <c r="A89" s="368" t="s">
        <v>905</v>
      </c>
      <c r="B89" s="21"/>
      <c r="C89" s="343" t="s">
        <v>1258</v>
      </c>
      <c r="D89" s="346">
        <v>144007.63</v>
      </c>
      <c r="E89" s="277">
        <v>144007.63</v>
      </c>
      <c r="F89" s="277">
        <v>0</v>
      </c>
      <c r="G89" s="225">
        <v>144007.63</v>
      </c>
      <c r="H89" s="225">
        <v>0</v>
      </c>
      <c r="I89" s="325">
        <v>0</v>
      </c>
      <c r="J89" s="330">
        <v>144007.63</v>
      </c>
      <c r="K89" s="278">
        <v>144007.63</v>
      </c>
      <c r="L89" s="278">
        <v>0</v>
      </c>
      <c r="M89" s="226">
        <v>144007.63</v>
      </c>
      <c r="N89" s="226">
        <v>0</v>
      </c>
      <c r="O89" s="331">
        <v>0</v>
      </c>
      <c r="P89" s="17"/>
      <c r="Q89" s="17"/>
      <c r="R89" s="17"/>
      <c r="S89" s="17"/>
      <c r="T89" s="17"/>
      <c r="U89" s="17"/>
    </row>
    <row r="90" spans="1:21" s="13" customFormat="1" ht="12.75" customHeight="1" x14ac:dyDescent="0.25">
      <c r="A90" s="368" t="s">
        <v>626</v>
      </c>
      <c r="B90" s="21"/>
      <c r="C90" s="343" t="s">
        <v>627</v>
      </c>
      <c r="D90" s="346">
        <v>2719500</v>
      </c>
      <c r="E90" s="277">
        <v>2719500</v>
      </c>
      <c r="F90" s="277">
        <v>0</v>
      </c>
      <c r="G90" s="225">
        <v>0</v>
      </c>
      <c r="H90" s="225">
        <v>1017500</v>
      </c>
      <c r="I90" s="325">
        <v>1702000</v>
      </c>
      <c r="J90" s="330">
        <v>2693500</v>
      </c>
      <c r="K90" s="278">
        <v>2693500</v>
      </c>
      <c r="L90" s="278">
        <v>0</v>
      </c>
      <c r="M90" s="226">
        <v>0</v>
      </c>
      <c r="N90" s="226">
        <v>1017500</v>
      </c>
      <c r="O90" s="331">
        <v>1676000</v>
      </c>
      <c r="P90" s="17"/>
      <c r="Q90" s="17"/>
      <c r="R90" s="17"/>
      <c r="S90" s="17"/>
      <c r="T90" s="17"/>
      <c r="U90" s="17"/>
    </row>
    <row r="91" spans="1:21" s="13" customFormat="1" ht="12.75" customHeight="1" x14ac:dyDescent="0.25">
      <c r="A91" s="368" t="s">
        <v>542</v>
      </c>
      <c r="B91" s="21"/>
      <c r="C91" s="343" t="s">
        <v>628</v>
      </c>
      <c r="D91" s="346">
        <v>23130515.34</v>
      </c>
      <c r="E91" s="277">
        <v>23130515.34</v>
      </c>
      <c r="F91" s="277">
        <v>0</v>
      </c>
      <c r="G91" s="225">
        <v>20807641.52</v>
      </c>
      <c r="H91" s="225">
        <v>1974588.16</v>
      </c>
      <c r="I91" s="325">
        <v>348285.66</v>
      </c>
      <c r="J91" s="330">
        <v>2393998.7400000002</v>
      </c>
      <c r="K91" s="278">
        <v>2393998.7400000002</v>
      </c>
      <c r="L91" s="278">
        <v>0</v>
      </c>
      <c r="M91" s="226">
        <v>199951.75</v>
      </c>
      <c r="N91" s="226">
        <v>1847730.9</v>
      </c>
      <c r="O91" s="331">
        <v>346316.09</v>
      </c>
      <c r="P91" s="17"/>
      <c r="Q91" s="17"/>
      <c r="R91" s="17"/>
      <c r="S91" s="17"/>
      <c r="T91" s="17"/>
      <c r="U91" s="17"/>
    </row>
    <row r="92" spans="1:21" s="13" customFormat="1" ht="12.75" customHeight="1" x14ac:dyDescent="0.25">
      <c r="A92" s="368" t="s">
        <v>629</v>
      </c>
      <c r="B92" s="21"/>
      <c r="C92" s="343" t="s">
        <v>630</v>
      </c>
      <c r="D92" s="346">
        <v>22066127.859999999</v>
      </c>
      <c r="E92" s="277">
        <v>22066127.859999999</v>
      </c>
      <c r="F92" s="277">
        <v>0</v>
      </c>
      <c r="G92" s="225">
        <v>20669333.52</v>
      </c>
      <c r="H92" s="225">
        <v>1347174.16</v>
      </c>
      <c r="I92" s="325">
        <v>49620.18</v>
      </c>
      <c r="J92" s="330">
        <v>1361706.58</v>
      </c>
      <c r="K92" s="278">
        <v>1361706.58</v>
      </c>
      <c r="L92" s="278">
        <v>0</v>
      </c>
      <c r="M92" s="226">
        <v>82000</v>
      </c>
      <c r="N92" s="226">
        <v>1230086.3999999999</v>
      </c>
      <c r="O92" s="331">
        <v>49620.18</v>
      </c>
      <c r="P92" s="17"/>
      <c r="Q92" s="17"/>
      <c r="R92" s="17"/>
      <c r="S92" s="17"/>
      <c r="T92" s="17"/>
      <c r="U92" s="17"/>
    </row>
    <row r="93" spans="1:21" s="13" customFormat="1" ht="12.75" customHeight="1" x14ac:dyDescent="0.25">
      <c r="A93" s="368" t="s">
        <v>631</v>
      </c>
      <c r="B93" s="21"/>
      <c r="C93" s="343" t="s">
        <v>632</v>
      </c>
      <c r="D93" s="346">
        <v>22066127.859999999</v>
      </c>
      <c r="E93" s="277">
        <v>22066127.859999999</v>
      </c>
      <c r="F93" s="277">
        <v>0</v>
      </c>
      <c r="G93" s="225">
        <v>20669333.52</v>
      </c>
      <c r="H93" s="225">
        <v>1347174.16</v>
      </c>
      <c r="I93" s="325">
        <v>49620.18</v>
      </c>
      <c r="J93" s="330">
        <v>1361706.58</v>
      </c>
      <c r="K93" s="278">
        <v>1361706.58</v>
      </c>
      <c r="L93" s="278">
        <v>0</v>
      </c>
      <c r="M93" s="226">
        <v>82000</v>
      </c>
      <c r="N93" s="226">
        <v>1230086.3999999999</v>
      </c>
      <c r="O93" s="331">
        <v>49620.18</v>
      </c>
      <c r="P93" s="17"/>
      <c r="Q93" s="17"/>
      <c r="R93" s="17"/>
      <c r="S93" s="17"/>
      <c r="T93" s="17"/>
      <c r="U93" s="17"/>
    </row>
    <row r="94" spans="1:21" s="13" customFormat="1" ht="12.75" customHeight="1" x14ac:dyDescent="0.25">
      <c r="A94" s="368" t="s">
        <v>544</v>
      </c>
      <c r="B94" s="21"/>
      <c r="C94" s="343" t="s">
        <v>633</v>
      </c>
      <c r="D94" s="346">
        <v>1064387.48</v>
      </c>
      <c r="E94" s="277">
        <v>1064387.48</v>
      </c>
      <c r="F94" s="277">
        <v>0</v>
      </c>
      <c r="G94" s="225">
        <v>138308</v>
      </c>
      <c r="H94" s="225">
        <v>627414</v>
      </c>
      <c r="I94" s="325">
        <v>298665.48</v>
      </c>
      <c r="J94" s="330">
        <v>1032292.16</v>
      </c>
      <c r="K94" s="278">
        <v>1032292.16</v>
      </c>
      <c r="L94" s="278">
        <v>0</v>
      </c>
      <c r="M94" s="226">
        <v>117951.75</v>
      </c>
      <c r="N94" s="226">
        <v>617644.5</v>
      </c>
      <c r="O94" s="331">
        <v>296695.90999999997</v>
      </c>
      <c r="P94" s="17"/>
      <c r="Q94" s="17"/>
      <c r="R94" s="17"/>
      <c r="S94" s="17"/>
      <c r="T94" s="17"/>
      <c r="U94" s="17"/>
    </row>
    <row r="95" spans="1:21" s="13" customFormat="1" ht="12.75" customHeight="1" x14ac:dyDescent="0.25">
      <c r="A95" s="368" t="s">
        <v>566</v>
      </c>
      <c r="B95" s="21"/>
      <c r="C95" s="343" t="s">
        <v>634</v>
      </c>
      <c r="D95" s="346">
        <v>6000</v>
      </c>
      <c r="E95" s="277">
        <v>6000</v>
      </c>
      <c r="F95" s="277">
        <v>0</v>
      </c>
      <c r="G95" s="225">
        <v>6000</v>
      </c>
      <c r="H95" s="225">
        <v>0</v>
      </c>
      <c r="I95" s="325">
        <v>0</v>
      </c>
      <c r="J95" s="330">
        <v>5024.4799999999996</v>
      </c>
      <c r="K95" s="278">
        <v>5024.4799999999996</v>
      </c>
      <c r="L95" s="278">
        <v>0</v>
      </c>
      <c r="M95" s="226">
        <v>5024.4799999999996</v>
      </c>
      <c r="N95" s="226">
        <v>0</v>
      </c>
      <c r="O95" s="331">
        <v>0</v>
      </c>
      <c r="P95" s="17"/>
      <c r="Q95" s="17"/>
      <c r="R95" s="17"/>
      <c r="S95" s="17"/>
      <c r="T95" s="17"/>
      <c r="U95" s="17"/>
    </row>
    <row r="96" spans="1:21" s="13" customFormat="1" ht="12.75" customHeight="1" x14ac:dyDescent="0.25">
      <c r="A96" s="368" t="s">
        <v>568</v>
      </c>
      <c r="B96" s="21"/>
      <c r="C96" s="343" t="s">
        <v>635</v>
      </c>
      <c r="D96" s="346">
        <v>151740.57</v>
      </c>
      <c r="E96" s="277">
        <v>151740.57</v>
      </c>
      <c r="F96" s="277">
        <v>0</v>
      </c>
      <c r="G96" s="225">
        <v>111608</v>
      </c>
      <c r="H96" s="225">
        <v>0</v>
      </c>
      <c r="I96" s="325">
        <v>40132.57</v>
      </c>
      <c r="J96" s="330">
        <v>146844</v>
      </c>
      <c r="K96" s="278">
        <v>146844</v>
      </c>
      <c r="L96" s="278">
        <v>0</v>
      </c>
      <c r="M96" s="226">
        <v>108045</v>
      </c>
      <c r="N96" s="226">
        <v>0</v>
      </c>
      <c r="O96" s="331">
        <v>38799</v>
      </c>
      <c r="P96" s="17"/>
      <c r="Q96" s="17"/>
      <c r="R96" s="17"/>
      <c r="S96" s="17"/>
      <c r="T96" s="17"/>
      <c r="U96" s="17"/>
    </row>
    <row r="97" spans="1:21" s="13" customFormat="1" ht="12.75" customHeight="1" x14ac:dyDescent="0.25">
      <c r="A97" s="368" t="s">
        <v>546</v>
      </c>
      <c r="B97" s="21"/>
      <c r="C97" s="343" t="s">
        <v>636</v>
      </c>
      <c r="D97" s="346">
        <v>906646.91</v>
      </c>
      <c r="E97" s="277">
        <v>906646.91</v>
      </c>
      <c r="F97" s="277">
        <v>0</v>
      </c>
      <c r="G97" s="225">
        <v>20700</v>
      </c>
      <c r="H97" s="225">
        <v>627414</v>
      </c>
      <c r="I97" s="325">
        <v>258532.91</v>
      </c>
      <c r="J97" s="330">
        <v>880423.68</v>
      </c>
      <c r="K97" s="278">
        <v>880423.68</v>
      </c>
      <c r="L97" s="278">
        <v>0</v>
      </c>
      <c r="M97" s="226">
        <v>4882.2700000000004</v>
      </c>
      <c r="N97" s="226">
        <v>617644.5</v>
      </c>
      <c r="O97" s="331">
        <v>257896.91</v>
      </c>
      <c r="P97" s="17"/>
      <c r="Q97" s="17"/>
      <c r="R97" s="17"/>
      <c r="S97" s="17"/>
      <c r="T97" s="17"/>
      <c r="U97" s="17"/>
    </row>
    <row r="98" spans="1:21" s="13" customFormat="1" ht="12.75" customHeight="1" x14ac:dyDescent="0.25">
      <c r="A98" s="368" t="s">
        <v>637</v>
      </c>
      <c r="B98" s="21"/>
      <c r="C98" s="343" t="s">
        <v>638</v>
      </c>
      <c r="D98" s="346">
        <v>8615434.3300000001</v>
      </c>
      <c r="E98" s="277">
        <v>8615434.3300000001</v>
      </c>
      <c r="F98" s="277">
        <v>0</v>
      </c>
      <c r="G98" s="225">
        <v>1350000</v>
      </c>
      <c r="H98" s="225">
        <v>3273400</v>
      </c>
      <c r="I98" s="325">
        <v>3992034.33</v>
      </c>
      <c r="J98" s="330">
        <v>7452591.46</v>
      </c>
      <c r="K98" s="278">
        <v>7452591.46</v>
      </c>
      <c r="L98" s="278">
        <v>0</v>
      </c>
      <c r="M98" s="226">
        <v>304650</v>
      </c>
      <c r="N98" s="226">
        <v>3272594.46</v>
      </c>
      <c r="O98" s="331">
        <v>3875347</v>
      </c>
      <c r="P98" s="17"/>
      <c r="Q98" s="17"/>
      <c r="R98" s="17"/>
      <c r="S98" s="17"/>
      <c r="T98" s="17"/>
      <c r="U98" s="17"/>
    </row>
    <row r="99" spans="1:21" s="13" customFormat="1" ht="12.75" customHeight="1" x14ac:dyDescent="0.25">
      <c r="A99" s="368" t="s">
        <v>639</v>
      </c>
      <c r="B99" s="21"/>
      <c r="C99" s="343" t="s">
        <v>640</v>
      </c>
      <c r="D99" s="346">
        <v>8265434.3300000001</v>
      </c>
      <c r="E99" s="277">
        <v>8265434.3300000001</v>
      </c>
      <c r="F99" s="277">
        <v>0</v>
      </c>
      <c r="G99" s="225">
        <v>1000000</v>
      </c>
      <c r="H99" s="225">
        <v>3273400</v>
      </c>
      <c r="I99" s="325">
        <v>3992034.33</v>
      </c>
      <c r="J99" s="330">
        <v>7147941.46</v>
      </c>
      <c r="K99" s="278">
        <v>7147941.46</v>
      </c>
      <c r="L99" s="278">
        <v>0</v>
      </c>
      <c r="M99" s="226">
        <v>0</v>
      </c>
      <c r="N99" s="226">
        <v>3272594.46</v>
      </c>
      <c r="O99" s="331">
        <v>3875347</v>
      </c>
      <c r="P99" s="17"/>
      <c r="Q99" s="17"/>
      <c r="R99" s="17"/>
      <c r="S99" s="17"/>
      <c r="T99" s="17"/>
      <c r="U99" s="17"/>
    </row>
    <row r="100" spans="1:21" s="13" customFormat="1" ht="12.75" customHeight="1" x14ac:dyDescent="0.25">
      <c r="A100" s="368" t="s">
        <v>522</v>
      </c>
      <c r="B100" s="21"/>
      <c r="C100" s="343" t="s">
        <v>641</v>
      </c>
      <c r="D100" s="346">
        <v>7265434.3300000001</v>
      </c>
      <c r="E100" s="277">
        <v>7265434.3300000001</v>
      </c>
      <c r="F100" s="277">
        <v>0</v>
      </c>
      <c r="G100" s="225">
        <v>0</v>
      </c>
      <c r="H100" s="225">
        <v>3273400</v>
      </c>
      <c r="I100" s="325">
        <v>3992034.33</v>
      </c>
      <c r="J100" s="330">
        <v>7147941.46</v>
      </c>
      <c r="K100" s="278">
        <v>7147941.46</v>
      </c>
      <c r="L100" s="278">
        <v>0</v>
      </c>
      <c r="M100" s="226">
        <v>0</v>
      </c>
      <c r="N100" s="226">
        <v>3272594.46</v>
      </c>
      <c r="O100" s="331">
        <v>3875347</v>
      </c>
      <c r="P100" s="17"/>
      <c r="Q100" s="17"/>
      <c r="R100" s="17"/>
      <c r="S100" s="17"/>
      <c r="T100" s="17"/>
      <c r="U100" s="17"/>
    </row>
    <row r="101" spans="1:21" s="13" customFormat="1" ht="12.75" customHeight="1" x14ac:dyDescent="0.25">
      <c r="A101" s="368" t="s">
        <v>524</v>
      </c>
      <c r="B101" s="21"/>
      <c r="C101" s="343" t="s">
        <v>642</v>
      </c>
      <c r="D101" s="346">
        <v>7265434.3300000001</v>
      </c>
      <c r="E101" s="277">
        <v>7265434.3300000001</v>
      </c>
      <c r="F101" s="277">
        <v>0</v>
      </c>
      <c r="G101" s="225">
        <v>0</v>
      </c>
      <c r="H101" s="225">
        <v>3273400</v>
      </c>
      <c r="I101" s="325">
        <v>3992034.33</v>
      </c>
      <c r="J101" s="330">
        <v>7147941.46</v>
      </c>
      <c r="K101" s="278">
        <v>7147941.46</v>
      </c>
      <c r="L101" s="278">
        <v>0</v>
      </c>
      <c r="M101" s="226">
        <v>0</v>
      </c>
      <c r="N101" s="226">
        <v>3272594.46</v>
      </c>
      <c r="O101" s="331">
        <v>3875347</v>
      </c>
      <c r="P101" s="17"/>
      <c r="Q101" s="17"/>
      <c r="R101" s="17"/>
      <c r="S101" s="17"/>
      <c r="T101" s="17"/>
      <c r="U101" s="17"/>
    </row>
    <row r="102" spans="1:21" s="13" customFormat="1" ht="12.75" customHeight="1" x14ac:dyDescent="0.25">
      <c r="A102" s="368" t="s">
        <v>526</v>
      </c>
      <c r="B102" s="21"/>
      <c r="C102" s="343" t="s">
        <v>643</v>
      </c>
      <c r="D102" s="346">
        <v>5548607.3399999999</v>
      </c>
      <c r="E102" s="277">
        <v>5548607.3399999999</v>
      </c>
      <c r="F102" s="277">
        <v>0</v>
      </c>
      <c r="G102" s="225">
        <v>0</v>
      </c>
      <c r="H102" s="225">
        <v>2522867</v>
      </c>
      <c r="I102" s="325">
        <v>3025740.34</v>
      </c>
      <c r="J102" s="330">
        <v>5502231.6600000001</v>
      </c>
      <c r="K102" s="278">
        <v>5502231.6600000001</v>
      </c>
      <c r="L102" s="278">
        <v>0</v>
      </c>
      <c r="M102" s="226">
        <v>0</v>
      </c>
      <c r="N102" s="226">
        <v>2522249.0099999998</v>
      </c>
      <c r="O102" s="331">
        <v>2979982.65</v>
      </c>
      <c r="P102" s="17"/>
      <c r="Q102" s="17"/>
      <c r="R102" s="17"/>
      <c r="S102" s="17"/>
      <c r="T102" s="17"/>
      <c r="U102" s="17"/>
    </row>
    <row r="103" spans="1:21" s="13" customFormat="1" ht="12.75" customHeight="1" x14ac:dyDescent="0.25">
      <c r="A103" s="368" t="s">
        <v>528</v>
      </c>
      <c r="B103" s="21"/>
      <c r="C103" s="343" t="s">
        <v>644</v>
      </c>
      <c r="D103" s="346">
        <v>1716826.99</v>
      </c>
      <c r="E103" s="277">
        <v>1716826.99</v>
      </c>
      <c r="F103" s="277">
        <v>0</v>
      </c>
      <c r="G103" s="225">
        <v>0</v>
      </c>
      <c r="H103" s="225">
        <v>750533</v>
      </c>
      <c r="I103" s="325">
        <v>966293.99</v>
      </c>
      <c r="J103" s="330">
        <v>1645709.8</v>
      </c>
      <c r="K103" s="278">
        <v>1645709.8</v>
      </c>
      <c r="L103" s="278">
        <v>0</v>
      </c>
      <c r="M103" s="226">
        <v>0</v>
      </c>
      <c r="N103" s="226">
        <v>750345.45</v>
      </c>
      <c r="O103" s="331">
        <v>895364.35</v>
      </c>
      <c r="P103" s="17"/>
      <c r="Q103" s="17"/>
      <c r="R103" s="17"/>
      <c r="S103" s="17"/>
      <c r="T103" s="17"/>
      <c r="U103" s="17"/>
    </row>
    <row r="104" spans="1:21" s="13" customFormat="1" ht="12.75" customHeight="1" x14ac:dyDescent="0.25">
      <c r="A104" s="368" t="s">
        <v>536</v>
      </c>
      <c r="B104" s="21"/>
      <c r="C104" s="343" t="s">
        <v>1006</v>
      </c>
      <c r="D104" s="346">
        <v>1000000</v>
      </c>
      <c r="E104" s="277">
        <v>1000000</v>
      </c>
      <c r="F104" s="277">
        <v>0</v>
      </c>
      <c r="G104" s="225">
        <v>1000000</v>
      </c>
      <c r="H104" s="225">
        <v>0</v>
      </c>
      <c r="I104" s="325">
        <v>0</v>
      </c>
      <c r="J104" s="330">
        <v>0</v>
      </c>
      <c r="K104" s="278">
        <v>0</v>
      </c>
      <c r="L104" s="278">
        <v>0</v>
      </c>
      <c r="M104" s="226">
        <v>0</v>
      </c>
      <c r="N104" s="226">
        <v>0</v>
      </c>
      <c r="O104" s="331">
        <v>0</v>
      </c>
      <c r="P104" s="17"/>
      <c r="Q104" s="17"/>
      <c r="R104" s="17"/>
      <c r="S104" s="17"/>
      <c r="T104" s="17"/>
      <c r="U104" s="17"/>
    </row>
    <row r="105" spans="1:21" s="13" customFormat="1" ht="12.75" customHeight="1" x14ac:dyDescent="0.25">
      <c r="A105" s="368" t="s">
        <v>538</v>
      </c>
      <c r="B105" s="21"/>
      <c r="C105" s="343" t="s">
        <v>1007</v>
      </c>
      <c r="D105" s="346">
        <v>1000000</v>
      </c>
      <c r="E105" s="277">
        <v>1000000</v>
      </c>
      <c r="F105" s="277">
        <v>0</v>
      </c>
      <c r="G105" s="225">
        <v>1000000</v>
      </c>
      <c r="H105" s="225">
        <v>0</v>
      </c>
      <c r="I105" s="325">
        <v>0</v>
      </c>
      <c r="J105" s="330">
        <v>0</v>
      </c>
      <c r="K105" s="278">
        <v>0</v>
      </c>
      <c r="L105" s="278">
        <v>0</v>
      </c>
      <c r="M105" s="226">
        <v>0</v>
      </c>
      <c r="N105" s="226">
        <v>0</v>
      </c>
      <c r="O105" s="331">
        <v>0</v>
      </c>
      <c r="P105" s="17"/>
      <c r="Q105" s="17"/>
      <c r="R105" s="17"/>
      <c r="S105" s="17"/>
      <c r="T105" s="17"/>
      <c r="U105" s="17"/>
    </row>
    <row r="106" spans="1:21" s="13" customFormat="1" ht="12.75" customHeight="1" x14ac:dyDescent="0.25">
      <c r="A106" s="368" t="s">
        <v>540</v>
      </c>
      <c r="B106" s="21"/>
      <c r="C106" s="343" t="s">
        <v>1008</v>
      </c>
      <c r="D106" s="346">
        <v>1000000</v>
      </c>
      <c r="E106" s="277">
        <v>1000000</v>
      </c>
      <c r="F106" s="277">
        <v>0</v>
      </c>
      <c r="G106" s="225">
        <v>1000000</v>
      </c>
      <c r="H106" s="225">
        <v>0</v>
      </c>
      <c r="I106" s="325">
        <v>0</v>
      </c>
      <c r="J106" s="330">
        <v>0</v>
      </c>
      <c r="K106" s="278">
        <v>0</v>
      </c>
      <c r="L106" s="278">
        <v>0</v>
      </c>
      <c r="M106" s="226">
        <v>0</v>
      </c>
      <c r="N106" s="226">
        <v>0</v>
      </c>
      <c r="O106" s="331">
        <v>0</v>
      </c>
      <c r="P106" s="17"/>
      <c r="Q106" s="17"/>
      <c r="R106" s="17"/>
      <c r="S106" s="17"/>
      <c r="T106" s="17"/>
      <c r="U106" s="17"/>
    </row>
    <row r="107" spans="1:21" s="13" customFormat="1" ht="12.75" customHeight="1" x14ac:dyDescent="0.25">
      <c r="A107" s="368" t="s">
        <v>645</v>
      </c>
      <c r="B107" s="21"/>
      <c r="C107" s="343" t="s">
        <v>646</v>
      </c>
      <c r="D107" s="346">
        <v>350000</v>
      </c>
      <c r="E107" s="277">
        <v>350000</v>
      </c>
      <c r="F107" s="277">
        <v>0</v>
      </c>
      <c r="G107" s="225">
        <v>350000</v>
      </c>
      <c r="H107" s="225">
        <v>0</v>
      </c>
      <c r="I107" s="325">
        <v>0</v>
      </c>
      <c r="J107" s="330">
        <v>304650</v>
      </c>
      <c r="K107" s="278">
        <v>304650</v>
      </c>
      <c r="L107" s="278">
        <v>0</v>
      </c>
      <c r="M107" s="226">
        <v>304650</v>
      </c>
      <c r="N107" s="226">
        <v>0</v>
      </c>
      <c r="O107" s="331">
        <v>0</v>
      </c>
      <c r="P107" s="17"/>
      <c r="Q107" s="17"/>
      <c r="R107" s="17"/>
      <c r="S107" s="17"/>
      <c r="T107" s="17"/>
      <c r="U107" s="17"/>
    </row>
    <row r="108" spans="1:21" s="13" customFormat="1" ht="12.75" customHeight="1" x14ac:dyDescent="0.25">
      <c r="A108" s="368" t="s">
        <v>536</v>
      </c>
      <c r="B108" s="21"/>
      <c r="C108" s="343" t="s">
        <v>647</v>
      </c>
      <c r="D108" s="346">
        <v>350000</v>
      </c>
      <c r="E108" s="277">
        <v>350000</v>
      </c>
      <c r="F108" s="277">
        <v>0</v>
      </c>
      <c r="G108" s="225">
        <v>350000</v>
      </c>
      <c r="H108" s="225">
        <v>0</v>
      </c>
      <c r="I108" s="325">
        <v>0</v>
      </c>
      <c r="J108" s="330">
        <v>304650</v>
      </c>
      <c r="K108" s="278">
        <v>304650</v>
      </c>
      <c r="L108" s="278">
        <v>0</v>
      </c>
      <c r="M108" s="226">
        <v>304650</v>
      </c>
      <c r="N108" s="226">
        <v>0</v>
      </c>
      <c r="O108" s="331">
        <v>0</v>
      </c>
      <c r="P108" s="17"/>
      <c r="Q108" s="17"/>
      <c r="R108" s="17"/>
      <c r="S108" s="17"/>
      <c r="T108" s="17"/>
      <c r="U108" s="17"/>
    </row>
    <row r="109" spans="1:21" s="13" customFormat="1" ht="12.75" customHeight="1" x14ac:dyDescent="0.25">
      <c r="A109" s="368" t="s">
        <v>538</v>
      </c>
      <c r="B109" s="21"/>
      <c r="C109" s="343" t="s">
        <v>648</v>
      </c>
      <c r="D109" s="346">
        <v>350000</v>
      </c>
      <c r="E109" s="277">
        <v>350000</v>
      </c>
      <c r="F109" s="277">
        <v>0</v>
      </c>
      <c r="G109" s="225">
        <v>350000</v>
      </c>
      <c r="H109" s="225">
        <v>0</v>
      </c>
      <c r="I109" s="325">
        <v>0</v>
      </c>
      <c r="J109" s="330">
        <v>304650</v>
      </c>
      <c r="K109" s="278">
        <v>304650</v>
      </c>
      <c r="L109" s="278">
        <v>0</v>
      </c>
      <c r="M109" s="226">
        <v>304650</v>
      </c>
      <c r="N109" s="226">
        <v>0</v>
      </c>
      <c r="O109" s="331">
        <v>0</v>
      </c>
      <c r="P109" s="17"/>
      <c r="Q109" s="17"/>
      <c r="R109" s="17"/>
      <c r="S109" s="17"/>
      <c r="T109" s="17"/>
      <c r="U109" s="17"/>
    </row>
    <row r="110" spans="1:21" s="13" customFormat="1" ht="12.75" customHeight="1" x14ac:dyDescent="0.25">
      <c r="A110" s="368" t="s">
        <v>540</v>
      </c>
      <c r="B110" s="21"/>
      <c r="C110" s="343" t="s">
        <v>649</v>
      </c>
      <c r="D110" s="346">
        <v>350000</v>
      </c>
      <c r="E110" s="277">
        <v>350000</v>
      </c>
      <c r="F110" s="277">
        <v>0</v>
      </c>
      <c r="G110" s="225">
        <v>350000</v>
      </c>
      <c r="H110" s="225">
        <v>0</v>
      </c>
      <c r="I110" s="325">
        <v>0</v>
      </c>
      <c r="J110" s="330">
        <v>304650</v>
      </c>
      <c r="K110" s="278">
        <v>304650</v>
      </c>
      <c r="L110" s="278">
        <v>0</v>
      </c>
      <c r="M110" s="226">
        <v>304650</v>
      </c>
      <c r="N110" s="226">
        <v>0</v>
      </c>
      <c r="O110" s="331">
        <v>0</v>
      </c>
      <c r="P110" s="17"/>
      <c r="Q110" s="17"/>
      <c r="R110" s="17"/>
      <c r="S110" s="17"/>
      <c r="T110" s="17"/>
      <c r="U110" s="17"/>
    </row>
    <row r="111" spans="1:21" s="13" customFormat="1" ht="12.75" customHeight="1" x14ac:dyDescent="0.25">
      <c r="A111" s="368" t="s">
        <v>650</v>
      </c>
      <c r="B111" s="21"/>
      <c r="C111" s="343" t="s">
        <v>651</v>
      </c>
      <c r="D111" s="346">
        <v>41425111.799999997</v>
      </c>
      <c r="E111" s="277">
        <v>41425111.799999997</v>
      </c>
      <c r="F111" s="277">
        <v>10096300</v>
      </c>
      <c r="G111" s="225">
        <v>37077000</v>
      </c>
      <c r="H111" s="225">
        <v>14225700</v>
      </c>
      <c r="I111" s="325">
        <v>218711.8</v>
      </c>
      <c r="J111" s="330">
        <v>37252555.390000001</v>
      </c>
      <c r="K111" s="278">
        <v>37252555.390000001</v>
      </c>
      <c r="L111" s="278">
        <v>10096300</v>
      </c>
      <c r="M111" s="226">
        <v>32965404.879999999</v>
      </c>
      <c r="N111" s="226">
        <v>14221898.710000001</v>
      </c>
      <c r="O111" s="331">
        <v>161551.79999999999</v>
      </c>
      <c r="P111" s="17"/>
      <c r="Q111" s="17"/>
      <c r="R111" s="17"/>
      <c r="S111" s="17"/>
      <c r="T111" s="17"/>
      <c r="U111" s="17"/>
    </row>
    <row r="112" spans="1:21" s="13" customFormat="1" ht="12.75" customHeight="1" x14ac:dyDescent="0.25">
      <c r="A112" s="368" t="s">
        <v>652</v>
      </c>
      <c r="B112" s="21"/>
      <c r="C112" s="343" t="s">
        <v>653</v>
      </c>
      <c r="D112" s="346">
        <v>39325111.799999997</v>
      </c>
      <c r="E112" s="277">
        <v>39325111.799999997</v>
      </c>
      <c r="F112" s="277">
        <v>10096300</v>
      </c>
      <c r="G112" s="225">
        <v>37077000</v>
      </c>
      <c r="H112" s="225">
        <v>12205700</v>
      </c>
      <c r="I112" s="325">
        <v>138711.79999999999</v>
      </c>
      <c r="J112" s="330">
        <v>35192555.390000001</v>
      </c>
      <c r="K112" s="278">
        <v>35192555.390000001</v>
      </c>
      <c r="L112" s="278">
        <v>10096300</v>
      </c>
      <c r="M112" s="226">
        <v>32965404.879999999</v>
      </c>
      <c r="N112" s="226">
        <v>12201898.710000001</v>
      </c>
      <c r="O112" s="331">
        <v>121551.8</v>
      </c>
      <c r="P112" s="17"/>
      <c r="Q112" s="17"/>
      <c r="R112" s="17"/>
      <c r="S112" s="17"/>
      <c r="T112" s="17"/>
      <c r="U112" s="17"/>
    </row>
    <row r="113" spans="1:21" s="13" customFormat="1" ht="12.75" customHeight="1" x14ac:dyDescent="0.25">
      <c r="A113" s="368" t="s">
        <v>522</v>
      </c>
      <c r="B113" s="21"/>
      <c r="C113" s="343" t="s">
        <v>654</v>
      </c>
      <c r="D113" s="346">
        <v>22185200</v>
      </c>
      <c r="E113" s="277">
        <v>22185200</v>
      </c>
      <c r="F113" s="277">
        <v>0</v>
      </c>
      <c r="G113" s="225">
        <v>22185200</v>
      </c>
      <c r="H113" s="225">
        <v>0</v>
      </c>
      <c r="I113" s="325">
        <v>0</v>
      </c>
      <c r="J113" s="330">
        <v>21966370.23</v>
      </c>
      <c r="K113" s="278">
        <v>21966370.23</v>
      </c>
      <c r="L113" s="278">
        <v>0</v>
      </c>
      <c r="M113" s="226">
        <v>21966370.23</v>
      </c>
      <c r="N113" s="226">
        <v>0</v>
      </c>
      <c r="O113" s="331">
        <v>0</v>
      </c>
      <c r="P113" s="17"/>
      <c r="Q113" s="17"/>
      <c r="R113" s="17"/>
      <c r="S113" s="17"/>
      <c r="T113" s="17"/>
      <c r="U113" s="17"/>
    </row>
    <row r="114" spans="1:21" s="13" customFormat="1" ht="12.75" customHeight="1" x14ac:dyDescent="0.25">
      <c r="A114" s="368" t="s">
        <v>606</v>
      </c>
      <c r="B114" s="21"/>
      <c r="C114" s="343" t="s">
        <v>655</v>
      </c>
      <c r="D114" s="346">
        <v>22185200</v>
      </c>
      <c r="E114" s="277">
        <v>22185200</v>
      </c>
      <c r="F114" s="277">
        <v>0</v>
      </c>
      <c r="G114" s="225">
        <v>22185200</v>
      </c>
      <c r="H114" s="225">
        <v>0</v>
      </c>
      <c r="I114" s="325">
        <v>0</v>
      </c>
      <c r="J114" s="330">
        <v>21966370.23</v>
      </c>
      <c r="K114" s="278">
        <v>21966370.23</v>
      </c>
      <c r="L114" s="278">
        <v>0</v>
      </c>
      <c r="M114" s="226">
        <v>21966370.23</v>
      </c>
      <c r="N114" s="226">
        <v>0</v>
      </c>
      <c r="O114" s="331">
        <v>0</v>
      </c>
      <c r="P114" s="17"/>
      <c r="Q114" s="17"/>
      <c r="R114" s="17"/>
      <c r="S114" s="17"/>
      <c r="T114" s="17"/>
      <c r="U114" s="17"/>
    </row>
    <row r="115" spans="1:21" s="13" customFormat="1" ht="12.75" customHeight="1" x14ac:dyDescent="0.25">
      <c r="A115" s="368" t="s">
        <v>608</v>
      </c>
      <c r="B115" s="21"/>
      <c r="C115" s="343" t="s">
        <v>656</v>
      </c>
      <c r="D115" s="346">
        <v>17005324.280000001</v>
      </c>
      <c r="E115" s="277">
        <v>17005324.280000001</v>
      </c>
      <c r="F115" s="277">
        <v>0</v>
      </c>
      <c r="G115" s="225">
        <v>17005324.280000001</v>
      </c>
      <c r="H115" s="225">
        <v>0</v>
      </c>
      <c r="I115" s="325">
        <v>0</v>
      </c>
      <c r="J115" s="330">
        <v>16998953.550000001</v>
      </c>
      <c r="K115" s="278">
        <v>16998953.550000001</v>
      </c>
      <c r="L115" s="278">
        <v>0</v>
      </c>
      <c r="M115" s="226">
        <v>16998953.550000001</v>
      </c>
      <c r="N115" s="226">
        <v>0</v>
      </c>
      <c r="O115" s="331">
        <v>0</v>
      </c>
      <c r="P115" s="17"/>
      <c r="Q115" s="17"/>
      <c r="R115" s="17"/>
      <c r="S115" s="17"/>
      <c r="T115" s="17"/>
      <c r="U115" s="17"/>
    </row>
    <row r="116" spans="1:21" s="13" customFormat="1" ht="12.75" customHeight="1" x14ac:dyDescent="0.25">
      <c r="A116" s="368" t="s">
        <v>610</v>
      </c>
      <c r="B116" s="21"/>
      <c r="C116" s="343" t="s">
        <v>657</v>
      </c>
      <c r="D116" s="346">
        <v>51200</v>
      </c>
      <c r="E116" s="277">
        <v>51200</v>
      </c>
      <c r="F116" s="277">
        <v>0</v>
      </c>
      <c r="G116" s="225">
        <v>51200</v>
      </c>
      <c r="H116" s="225">
        <v>0</v>
      </c>
      <c r="I116" s="325">
        <v>0</v>
      </c>
      <c r="J116" s="330">
        <v>39004</v>
      </c>
      <c r="K116" s="278">
        <v>39004</v>
      </c>
      <c r="L116" s="278">
        <v>0</v>
      </c>
      <c r="M116" s="226">
        <v>39004</v>
      </c>
      <c r="N116" s="226">
        <v>0</v>
      </c>
      <c r="O116" s="331">
        <v>0</v>
      </c>
      <c r="P116" s="17"/>
      <c r="Q116" s="17"/>
      <c r="R116" s="17"/>
      <c r="S116" s="17"/>
      <c r="T116" s="17"/>
      <c r="U116" s="17"/>
    </row>
    <row r="117" spans="1:21" s="13" customFormat="1" ht="12.75" customHeight="1" x14ac:dyDescent="0.25">
      <c r="A117" s="368" t="s">
        <v>612</v>
      </c>
      <c r="B117" s="21"/>
      <c r="C117" s="343" t="s">
        <v>658</v>
      </c>
      <c r="D117" s="346">
        <v>5128675.72</v>
      </c>
      <c r="E117" s="277">
        <v>5128675.72</v>
      </c>
      <c r="F117" s="277">
        <v>0</v>
      </c>
      <c r="G117" s="225">
        <v>5128675.72</v>
      </c>
      <c r="H117" s="225">
        <v>0</v>
      </c>
      <c r="I117" s="325">
        <v>0</v>
      </c>
      <c r="J117" s="330">
        <v>4928412.68</v>
      </c>
      <c r="K117" s="278">
        <v>4928412.68</v>
      </c>
      <c r="L117" s="278">
        <v>0</v>
      </c>
      <c r="M117" s="226">
        <v>4928412.68</v>
      </c>
      <c r="N117" s="226">
        <v>0</v>
      </c>
      <c r="O117" s="331">
        <v>0</v>
      </c>
      <c r="P117" s="17"/>
      <c r="Q117" s="17"/>
      <c r="R117" s="17"/>
      <c r="S117" s="17"/>
      <c r="T117" s="17"/>
      <c r="U117" s="17"/>
    </row>
    <row r="118" spans="1:21" s="13" customFormat="1" ht="12.75" customHeight="1" x14ac:dyDescent="0.25">
      <c r="A118" s="368" t="s">
        <v>536</v>
      </c>
      <c r="B118" s="21"/>
      <c r="C118" s="343" t="s">
        <v>659</v>
      </c>
      <c r="D118" s="346">
        <v>17111911.800000001</v>
      </c>
      <c r="E118" s="277">
        <v>17111911.800000001</v>
      </c>
      <c r="F118" s="277">
        <v>0</v>
      </c>
      <c r="G118" s="225">
        <v>14863800</v>
      </c>
      <c r="H118" s="225">
        <v>2109400</v>
      </c>
      <c r="I118" s="325">
        <v>138711.79999999999</v>
      </c>
      <c r="J118" s="330">
        <v>13200435.560000001</v>
      </c>
      <c r="K118" s="278">
        <v>13200435.560000001</v>
      </c>
      <c r="L118" s="278">
        <v>0</v>
      </c>
      <c r="M118" s="226">
        <v>10973285.050000001</v>
      </c>
      <c r="N118" s="226">
        <v>2105598.71</v>
      </c>
      <c r="O118" s="331">
        <v>121551.8</v>
      </c>
      <c r="P118" s="17"/>
      <c r="Q118" s="17"/>
      <c r="R118" s="17"/>
      <c r="S118" s="17"/>
      <c r="T118" s="17"/>
      <c r="U118" s="17"/>
    </row>
    <row r="119" spans="1:21" s="13" customFormat="1" ht="12.75" customHeight="1" x14ac:dyDescent="0.25">
      <c r="A119" s="368" t="s">
        <v>538</v>
      </c>
      <c r="B119" s="21"/>
      <c r="C119" s="343" t="s">
        <v>660</v>
      </c>
      <c r="D119" s="346">
        <v>17111911.800000001</v>
      </c>
      <c r="E119" s="277">
        <v>17111911.800000001</v>
      </c>
      <c r="F119" s="277">
        <v>0</v>
      </c>
      <c r="G119" s="225">
        <v>14863800</v>
      </c>
      <c r="H119" s="225">
        <v>2109400</v>
      </c>
      <c r="I119" s="325">
        <v>138711.79999999999</v>
      </c>
      <c r="J119" s="330">
        <v>13200435.560000001</v>
      </c>
      <c r="K119" s="278">
        <v>13200435.560000001</v>
      </c>
      <c r="L119" s="278">
        <v>0</v>
      </c>
      <c r="M119" s="226">
        <v>10973285.050000001</v>
      </c>
      <c r="N119" s="226">
        <v>2105598.71</v>
      </c>
      <c r="O119" s="331">
        <v>121551.8</v>
      </c>
      <c r="P119" s="17"/>
      <c r="Q119" s="17"/>
      <c r="R119" s="17"/>
      <c r="S119" s="17"/>
      <c r="T119" s="17"/>
      <c r="U119" s="17"/>
    </row>
    <row r="120" spans="1:21" s="13" customFormat="1" ht="12.75" customHeight="1" x14ac:dyDescent="0.25">
      <c r="A120" s="368" t="s">
        <v>540</v>
      </c>
      <c r="B120" s="21"/>
      <c r="C120" s="343" t="s">
        <v>661</v>
      </c>
      <c r="D120" s="346">
        <v>16698151.800000001</v>
      </c>
      <c r="E120" s="277">
        <v>16698151.800000001</v>
      </c>
      <c r="F120" s="277">
        <v>0</v>
      </c>
      <c r="G120" s="225">
        <v>14450040</v>
      </c>
      <c r="H120" s="225">
        <v>2109400</v>
      </c>
      <c r="I120" s="325">
        <v>138711.79999999999</v>
      </c>
      <c r="J120" s="330">
        <v>12819907.98</v>
      </c>
      <c r="K120" s="278">
        <v>12819907.98</v>
      </c>
      <c r="L120" s="278">
        <v>0</v>
      </c>
      <c r="M120" s="226">
        <v>10592757.470000001</v>
      </c>
      <c r="N120" s="226">
        <v>2105598.71</v>
      </c>
      <c r="O120" s="331">
        <v>121551.8</v>
      </c>
      <c r="P120" s="17"/>
      <c r="Q120" s="17"/>
      <c r="R120" s="17"/>
      <c r="S120" s="17"/>
      <c r="T120" s="17"/>
      <c r="U120" s="17"/>
    </row>
    <row r="121" spans="1:21" s="13" customFormat="1" ht="12.75" customHeight="1" x14ac:dyDescent="0.25">
      <c r="A121" s="368" t="s">
        <v>559</v>
      </c>
      <c r="B121" s="21"/>
      <c r="C121" s="343" t="s">
        <v>662</v>
      </c>
      <c r="D121" s="346">
        <v>413760</v>
      </c>
      <c r="E121" s="277">
        <v>413760</v>
      </c>
      <c r="F121" s="277">
        <v>0</v>
      </c>
      <c r="G121" s="225">
        <v>413760</v>
      </c>
      <c r="H121" s="225">
        <v>0</v>
      </c>
      <c r="I121" s="325">
        <v>0</v>
      </c>
      <c r="J121" s="330">
        <v>380527.58</v>
      </c>
      <c r="K121" s="278">
        <v>380527.58</v>
      </c>
      <c r="L121" s="278">
        <v>0</v>
      </c>
      <c r="M121" s="226">
        <v>380527.58</v>
      </c>
      <c r="N121" s="226">
        <v>0</v>
      </c>
      <c r="O121" s="331">
        <v>0</v>
      </c>
      <c r="P121" s="17"/>
      <c r="Q121" s="17"/>
      <c r="R121" s="17"/>
      <c r="S121" s="17"/>
      <c r="T121" s="17"/>
      <c r="U121" s="17"/>
    </row>
    <row r="122" spans="1:21" s="13" customFormat="1" ht="12.75" customHeight="1" x14ac:dyDescent="0.25">
      <c r="A122" s="368" t="s">
        <v>561</v>
      </c>
      <c r="B122" s="21"/>
      <c r="C122" s="343" t="s">
        <v>663</v>
      </c>
      <c r="D122" s="346">
        <v>0</v>
      </c>
      <c r="E122" s="277">
        <v>0</v>
      </c>
      <c r="F122" s="277">
        <v>10096300</v>
      </c>
      <c r="G122" s="225">
        <v>0</v>
      </c>
      <c r="H122" s="225">
        <v>10096300</v>
      </c>
      <c r="I122" s="325">
        <v>0</v>
      </c>
      <c r="J122" s="330">
        <v>0</v>
      </c>
      <c r="K122" s="278">
        <v>0</v>
      </c>
      <c r="L122" s="278">
        <v>10096300</v>
      </c>
      <c r="M122" s="226">
        <v>0</v>
      </c>
      <c r="N122" s="226">
        <v>10096300</v>
      </c>
      <c r="O122" s="331">
        <v>0</v>
      </c>
      <c r="P122" s="17"/>
      <c r="Q122" s="17"/>
      <c r="R122" s="17"/>
      <c r="S122" s="17"/>
      <c r="T122" s="17"/>
      <c r="U122" s="17"/>
    </row>
    <row r="123" spans="1:21" s="13" customFormat="1" ht="12.75" customHeight="1" x14ac:dyDescent="0.25">
      <c r="A123" s="368" t="s">
        <v>422</v>
      </c>
      <c r="B123" s="21"/>
      <c r="C123" s="343" t="s">
        <v>664</v>
      </c>
      <c r="D123" s="346">
        <v>0</v>
      </c>
      <c r="E123" s="277">
        <v>0</v>
      </c>
      <c r="F123" s="277">
        <v>10096300</v>
      </c>
      <c r="G123" s="225">
        <v>0</v>
      </c>
      <c r="H123" s="225">
        <v>10096300</v>
      </c>
      <c r="I123" s="325">
        <v>0</v>
      </c>
      <c r="J123" s="330">
        <v>0</v>
      </c>
      <c r="K123" s="278">
        <v>0</v>
      </c>
      <c r="L123" s="278">
        <v>10096300</v>
      </c>
      <c r="M123" s="226">
        <v>0</v>
      </c>
      <c r="N123" s="226">
        <v>10096300</v>
      </c>
      <c r="O123" s="331">
        <v>0</v>
      </c>
      <c r="P123" s="17"/>
      <c r="Q123" s="17"/>
      <c r="R123" s="17"/>
      <c r="S123" s="17"/>
      <c r="T123" s="17"/>
      <c r="U123" s="17"/>
    </row>
    <row r="124" spans="1:21" s="13" customFormat="1" ht="12.75" customHeight="1" x14ac:dyDescent="0.25">
      <c r="A124" s="368" t="s">
        <v>542</v>
      </c>
      <c r="B124" s="21"/>
      <c r="C124" s="343" t="s">
        <v>665</v>
      </c>
      <c r="D124" s="346">
        <v>28000</v>
      </c>
      <c r="E124" s="277">
        <v>28000</v>
      </c>
      <c r="F124" s="277">
        <v>0</v>
      </c>
      <c r="G124" s="225">
        <v>28000</v>
      </c>
      <c r="H124" s="225">
        <v>0</v>
      </c>
      <c r="I124" s="325">
        <v>0</v>
      </c>
      <c r="J124" s="330">
        <v>25749.599999999999</v>
      </c>
      <c r="K124" s="278">
        <v>25749.599999999999</v>
      </c>
      <c r="L124" s="278">
        <v>0</v>
      </c>
      <c r="M124" s="226">
        <v>25749.599999999999</v>
      </c>
      <c r="N124" s="226">
        <v>0</v>
      </c>
      <c r="O124" s="331">
        <v>0</v>
      </c>
      <c r="P124" s="17"/>
      <c r="Q124" s="17"/>
      <c r="R124" s="17"/>
      <c r="S124" s="17"/>
      <c r="T124" s="17"/>
      <c r="U124" s="17"/>
    </row>
    <row r="125" spans="1:21" s="13" customFormat="1" ht="12.75" customHeight="1" x14ac:dyDescent="0.25">
      <c r="A125" s="368" t="s">
        <v>544</v>
      </c>
      <c r="B125" s="21"/>
      <c r="C125" s="343" t="s">
        <v>666</v>
      </c>
      <c r="D125" s="346">
        <v>28000</v>
      </c>
      <c r="E125" s="277">
        <v>28000</v>
      </c>
      <c r="F125" s="277">
        <v>0</v>
      </c>
      <c r="G125" s="225">
        <v>28000</v>
      </c>
      <c r="H125" s="225">
        <v>0</v>
      </c>
      <c r="I125" s="325">
        <v>0</v>
      </c>
      <c r="J125" s="330">
        <v>25749.599999999999</v>
      </c>
      <c r="K125" s="278">
        <v>25749.599999999999</v>
      </c>
      <c r="L125" s="278">
        <v>0</v>
      </c>
      <c r="M125" s="226">
        <v>25749.599999999999</v>
      </c>
      <c r="N125" s="226">
        <v>0</v>
      </c>
      <c r="O125" s="331">
        <v>0</v>
      </c>
      <c r="P125" s="17"/>
      <c r="Q125" s="17"/>
      <c r="R125" s="17"/>
      <c r="S125" s="17"/>
      <c r="T125" s="17"/>
      <c r="U125" s="17"/>
    </row>
    <row r="126" spans="1:21" s="13" customFormat="1" ht="12.75" customHeight="1" x14ac:dyDescent="0.25">
      <c r="A126" s="368" t="s">
        <v>566</v>
      </c>
      <c r="B126" s="21"/>
      <c r="C126" s="343" t="s">
        <v>667</v>
      </c>
      <c r="D126" s="346">
        <v>10059</v>
      </c>
      <c r="E126" s="277">
        <v>10059</v>
      </c>
      <c r="F126" s="277">
        <v>0</v>
      </c>
      <c r="G126" s="225">
        <v>10059</v>
      </c>
      <c r="H126" s="225">
        <v>0</v>
      </c>
      <c r="I126" s="325">
        <v>0</v>
      </c>
      <c r="J126" s="330">
        <v>9178</v>
      </c>
      <c r="K126" s="278">
        <v>9178</v>
      </c>
      <c r="L126" s="278">
        <v>0</v>
      </c>
      <c r="M126" s="226">
        <v>9178</v>
      </c>
      <c r="N126" s="226">
        <v>0</v>
      </c>
      <c r="O126" s="331">
        <v>0</v>
      </c>
      <c r="P126" s="17"/>
      <c r="Q126" s="17"/>
      <c r="R126" s="17"/>
      <c r="S126" s="17"/>
      <c r="T126" s="17"/>
      <c r="U126" s="17"/>
    </row>
    <row r="127" spans="1:21" s="13" customFormat="1" ht="12.75" customHeight="1" x14ac:dyDescent="0.25">
      <c r="A127" s="368" t="s">
        <v>568</v>
      </c>
      <c r="B127" s="21"/>
      <c r="C127" s="343" t="s">
        <v>668</v>
      </c>
      <c r="D127" s="346">
        <v>17390.150000000001</v>
      </c>
      <c r="E127" s="277">
        <v>17390.150000000001</v>
      </c>
      <c r="F127" s="277">
        <v>0</v>
      </c>
      <c r="G127" s="225">
        <v>17390.150000000001</v>
      </c>
      <c r="H127" s="225">
        <v>0</v>
      </c>
      <c r="I127" s="325">
        <v>0</v>
      </c>
      <c r="J127" s="330">
        <v>16253</v>
      </c>
      <c r="K127" s="278">
        <v>16253</v>
      </c>
      <c r="L127" s="278">
        <v>0</v>
      </c>
      <c r="M127" s="226">
        <v>16253</v>
      </c>
      <c r="N127" s="226">
        <v>0</v>
      </c>
      <c r="O127" s="331">
        <v>0</v>
      </c>
      <c r="P127" s="17"/>
      <c r="Q127" s="17"/>
      <c r="R127" s="17"/>
      <c r="S127" s="17"/>
      <c r="T127" s="17"/>
      <c r="U127" s="17"/>
    </row>
    <row r="128" spans="1:21" s="13" customFormat="1" ht="12.75" customHeight="1" x14ac:dyDescent="0.25">
      <c r="A128" s="368" t="s">
        <v>546</v>
      </c>
      <c r="B128" s="21"/>
      <c r="C128" s="343" t="s">
        <v>669</v>
      </c>
      <c r="D128" s="346">
        <v>550.85</v>
      </c>
      <c r="E128" s="277">
        <v>550.85</v>
      </c>
      <c r="F128" s="277">
        <v>0</v>
      </c>
      <c r="G128" s="225">
        <v>550.85</v>
      </c>
      <c r="H128" s="225">
        <v>0</v>
      </c>
      <c r="I128" s="325">
        <v>0</v>
      </c>
      <c r="J128" s="330">
        <v>318.60000000000002</v>
      </c>
      <c r="K128" s="278">
        <v>318.60000000000002</v>
      </c>
      <c r="L128" s="278">
        <v>0</v>
      </c>
      <c r="M128" s="226">
        <v>318.60000000000002</v>
      </c>
      <c r="N128" s="226">
        <v>0</v>
      </c>
      <c r="O128" s="331">
        <v>0</v>
      </c>
      <c r="P128" s="17"/>
      <c r="Q128" s="17"/>
      <c r="R128" s="17"/>
      <c r="S128" s="17"/>
      <c r="T128" s="17"/>
      <c r="U128" s="17"/>
    </row>
    <row r="129" spans="1:21" s="13" customFormat="1" ht="12.75" customHeight="1" x14ac:dyDescent="0.25">
      <c r="A129" s="368" t="s">
        <v>670</v>
      </c>
      <c r="B129" s="21"/>
      <c r="C129" s="343" t="s">
        <v>671</v>
      </c>
      <c r="D129" s="346">
        <v>2100000</v>
      </c>
      <c r="E129" s="277">
        <v>2100000</v>
      </c>
      <c r="F129" s="277">
        <v>0</v>
      </c>
      <c r="G129" s="225">
        <v>0</v>
      </c>
      <c r="H129" s="225">
        <v>2020000</v>
      </c>
      <c r="I129" s="325">
        <v>80000</v>
      </c>
      <c r="J129" s="330">
        <v>2060000</v>
      </c>
      <c r="K129" s="278">
        <v>2060000</v>
      </c>
      <c r="L129" s="278">
        <v>0</v>
      </c>
      <c r="M129" s="226">
        <v>0</v>
      </c>
      <c r="N129" s="226">
        <v>2020000</v>
      </c>
      <c r="O129" s="331">
        <v>40000</v>
      </c>
      <c r="P129" s="17"/>
      <c r="Q129" s="17"/>
      <c r="R129" s="17"/>
      <c r="S129" s="17"/>
      <c r="T129" s="17"/>
      <c r="U129" s="17"/>
    </row>
    <row r="130" spans="1:21" s="13" customFormat="1" ht="12.75" customHeight="1" x14ac:dyDescent="0.25">
      <c r="A130" s="368" t="s">
        <v>672</v>
      </c>
      <c r="B130" s="21"/>
      <c r="C130" s="343" t="s">
        <v>673</v>
      </c>
      <c r="D130" s="346">
        <v>2100000</v>
      </c>
      <c r="E130" s="277">
        <v>2100000</v>
      </c>
      <c r="F130" s="277">
        <v>0</v>
      </c>
      <c r="G130" s="225">
        <v>0</v>
      </c>
      <c r="H130" s="225">
        <v>2020000</v>
      </c>
      <c r="I130" s="325">
        <v>80000</v>
      </c>
      <c r="J130" s="330">
        <v>2060000</v>
      </c>
      <c r="K130" s="278">
        <v>2060000</v>
      </c>
      <c r="L130" s="278">
        <v>0</v>
      </c>
      <c r="M130" s="226">
        <v>0</v>
      </c>
      <c r="N130" s="226">
        <v>2020000</v>
      </c>
      <c r="O130" s="331">
        <v>40000</v>
      </c>
      <c r="P130" s="17"/>
      <c r="Q130" s="17"/>
      <c r="R130" s="17"/>
      <c r="S130" s="17"/>
      <c r="T130" s="17"/>
      <c r="U130" s="17"/>
    </row>
    <row r="131" spans="1:21" s="13" customFormat="1" ht="12.75" customHeight="1" x14ac:dyDescent="0.25">
      <c r="A131" s="368" t="s">
        <v>674</v>
      </c>
      <c r="B131" s="21"/>
      <c r="C131" s="343" t="s">
        <v>675</v>
      </c>
      <c r="D131" s="346">
        <v>2100000</v>
      </c>
      <c r="E131" s="277">
        <v>2100000</v>
      </c>
      <c r="F131" s="277">
        <v>0</v>
      </c>
      <c r="G131" s="225">
        <v>0</v>
      </c>
      <c r="H131" s="225">
        <v>2020000</v>
      </c>
      <c r="I131" s="325">
        <v>80000</v>
      </c>
      <c r="J131" s="330">
        <v>2060000</v>
      </c>
      <c r="K131" s="278">
        <v>2060000</v>
      </c>
      <c r="L131" s="278">
        <v>0</v>
      </c>
      <c r="M131" s="226">
        <v>0</v>
      </c>
      <c r="N131" s="226">
        <v>2020000</v>
      </c>
      <c r="O131" s="331">
        <v>40000</v>
      </c>
      <c r="P131" s="17"/>
      <c r="Q131" s="17"/>
      <c r="R131" s="17"/>
      <c r="S131" s="17"/>
      <c r="T131" s="17"/>
      <c r="U131" s="17"/>
    </row>
    <row r="132" spans="1:21" s="13" customFormat="1" ht="12.75" customHeight="1" x14ac:dyDescent="0.25">
      <c r="A132" s="368" t="s">
        <v>676</v>
      </c>
      <c r="B132" s="21"/>
      <c r="C132" s="343" t="s">
        <v>677</v>
      </c>
      <c r="D132" s="346">
        <v>2100000</v>
      </c>
      <c r="E132" s="277">
        <v>2100000</v>
      </c>
      <c r="F132" s="277">
        <v>0</v>
      </c>
      <c r="G132" s="225">
        <v>0</v>
      </c>
      <c r="H132" s="225">
        <v>2020000</v>
      </c>
      <c r="I132" s="325">
        <v>80000</v>
      </c>
      <c r="J132" s="330">
        <v>2060000</v>
      </c>
      <c r="K132" s="278">
        <v>2060000</v>
      </c>
      <c r="L132" s="278">
        <v>0</v>
      </c>
      <c r="M132" s="226">
        <v>0</v>
      </c>
      <c r="N132" s="226">
        <v>2020000</v>
      </c>
      <c r="O132" s="331">
        <v>40000</v>
      </c>
      <c r="P132" s="17"/>
      <c r="Q132" s="17"/>
      <c r="R132" s="17"/>
      <c r="S132" s="17"/>
      <c r="T132" s="17"/>
      <c r="U132" s="17"/>
    </row>
    <row r="133" spans="1:21" s="13" customFormat="1" ht="12.75" customHeight="1" x14ac:dyDescent="0.25">
      <c r="A133" s="368" t="s">
        <v>678</v>
      </c>
      <c r="B133" s="21"/>
      <c r="C133" s="343" t="s">
        <v>679</v>
      </c>
      <c r="D133" s="346">
        <v>147682670.38999999</v>
      </c>
      <c r="E133" s="277">
        <v>147682670.38999999</v>
      </c>
      <c r="F133" s="277">
        <v>562700</v>
      </c>
      <c r="G133" s="225">
        <v>59500907.369999997</v>
      </c>
      <c r="H133" s="225">
        <v>26220141.809999999</v>
      </c>
      <c r="I133" s="325">
        <v>62524321.210000001</v>
      </c>
      <c r="J133" s="330">
        <v>135250493.62</v>
      </c>
      <c r="K133" s="278">
        <v>135250493.62</v>
      </c>
      <c r="L133" s="278">
        <v>562700</v>
      </c>
      <c r="M133" s="226">
        <v>53379967.009999998</v>
      </c>
      <c r="N133" s="226">
        <v>25590677.239999998</v>
      </c>
      <c r="O133" s="331">
        <v>56842549.369999997</v>
      </c>
      <c r="P133" s="17"/>
      <c r="Q133" s="17"/>
      <c r="R133" s="17"/>
      <c r="S133" s="17"/>
      <c r="T133" s="17"/>
      <c r="U133" s="17"/>
    </row>
    <row r="134" spans="1:21" s="13" customFormat="1" ht="12.75" customHeight="1" x14ac:dyDescent="0.25">
      <c r="A134" s="368" t="s">
        <v>680</v>
      </c>
      <c r="B134" s="21"/>
      <c r="C134" s="343" t="s">
        <v>681</v>
      </c>
      <c r="D134" s="346">
        <v>32200700</v>
      </c>
      <c r="E134" s="277">
        <v>32200700</v>
      </c>
      <c r="F134" s="277">
        <v>0</v>
      </c>
      <c r="G134" s="225">
        <v>32200700</v>
      </c>
      <c r="H134" s="225">
        <v>0</v>
      </c>
      <c r="I134" s="325">
        <v>0</v>
      </c>
      <c r="J134" s="330">
        <v>30863174</v>
      </c>
      <c r="K134" s="278">
        <v>30863174</v>
      </c>
      <c r="L134" s="278">
        <v>0</v>
      </c>
      <c r="M134" s="226">
        <v>30863174</v>
      </c>
      <c r="N134" s="226">
        <v>0</v>
      </c>
      <c r="O134" s="331">
        <v>0</v>
      </c>
      <c r="P134" s="17"/>
      <c r="Q134" s="17"/>
      <c r="R134" s="17"/>
      <c r="S134" s="17"/>
      <c r="T134" s="17"/>
      <c r="U134" s="17"/>
    </row>
    <row r="135" spans="1:21" s="13" customFormat="1" ht="12.75" customHeight="1" x14ac:dyDescent="0.25">
      <c r="A135" s="368" t="s">
        <v>536</v>
      </c>
      <c r="B135" s="21"/>
      <c r="C135" s="343" t="s">
        <v>682</v>
      </c>
      <c r="D135" s="346">
        <v>4618300</v>
      </c>
      <c r="E135" s="277">
        <v>4618300</v>
      </c>
      <c r="F135" s="277">
        <v>0</v>
      </c>
      <c r="G135" s="225">
        <v>4618300</v>
      </c>
      <c r="H135" s="225">
        <v>0</v>
      </c>
      <c r="I135" s="325">
        <v>0</v>
      </c>
      <c r="J135" s="330">
        <v>3804335</v>
      </c>
      <c r="K135" s="278">
        <v>3804335</v>
      </c>
      <c r="L135" s="278">
        <v>0</v>
      </c>
      <c r="M135" s="226">
        <v>3804335</v>
      </c>
      <c r="N135" s="226">
        <v>0</v>
      </c>
      <c r="O135" s="331">
        <v>0</v>
      </c>
      <c r="P135" s="17"/>
      <c r="Q135" s="17"/>
      <c r="R135" s="17"/>
      <c r="S135" s="17"/>
      <c r="T135" s="17"/>
      <c r="U135" s="17"/>
    </row>
    <row r="136" spans="1:21" s="13" customFormat="1" ht="12.75" customHeight="1" x14ac:dyDescent="0.25">
      <c r="A136" s="368" t="s">
        <v>538</v>
      </c>
      <c r="B136" s="21"/>
      <c r="C136" s="343" t="s">
        <v>683</v>
      </c>
      <c r="D136" s="346">
        <v>4618300</v>
      </c>
      <c r="E136" s="277">
        <v>4618300</v>
      </c>
      <c r="F136" s="277">
        <v>0</v>
      </c>
      <c r="G136" s="225">
        <v>4618300</v>
      </c>
      <c r="H136" s="225">
        <v>0</v>
      </c>
      <c r="I136" s="325">
        <v>0</v>
      </c>
      <c r="J136" s="330">
        <v>3804335</v>
      </c>
      <c r="K136" s="278">
        <v>3804335</v>
      </c>
      <c r="L136" s="278">
        <v>0</v>
      </c>
      <c r="M136" s="226">
        <v>3804335</v>
      </c>
      <c r="N136" s="226">
        <v>0</v>
      </c>
      <c r="O136" s="331">
        <v>0</v>
      </c>
      <c r="P136" s="17"/>
      <c r="Q136" s="17"/>
      <c r="R136" s="17"/>
      <c r="S136" s="17"/>
      <c r="T136" s="17"/>
      <c r="U136" s="17"/>
    </row>
    <row r="137" spans="1:21" s="13" customFormat="1" ht="12.75" customHeight="1" x14ac:dyDescent="0.25">
      <c r="A137" s="368" t="s">
        <v>540</v>
      </c>
      <c r="B137" s="21"/>
      <c r="C137" s="343" t="s">
        <v>684</v>
      </c>
      <c r="D137" s="346">
        <v>4618300</v>
      </c>
      <c r="E137" s="277">
        <v>4618300</v>
      </c>
      <c r="F137" s="277">
        <v>0</v>
      </c>
      <c r="G137" s="225">
        <v>4618300</v>
      </c>
      <c r="H137" s="225">
        <v>0</v>
      </c>
      <c r="I137" s="325">
        <v>0</v>
      </c>
      <c r="J137" s="330">
        <v>3804335</v>
      </c>
      <c r="K137" s="278">
        <v>3804335</v>
      </c>
      <c r="L137" s="278">
        <v>0</v>
      </c>
      <c r="M137" s="226">
        <v>3804335</v>
      </c>
      <c r="N137" s="226">
        <v>0</v>
      </c>
      <c r="O137" s="331">
        <v>0</v>
      </c>
      <c r="P137" s="17"/>
      <c r="Q137" s="17"/>
      <c r="R137" s="17"/>
      <c r="S137" s="17"/>
      <c r="T137" s="17"/>
      <c r="U137" s="17"/>
    </row>
    <row r="138" spans="1:21" s="13" customFormat="1" ht="12.75" customHeight="1" x14ac:dyDescent="0.25">
      <c r="A138" s="368" t="s">
        <v>542</v>
      </c>
      <c r="B138" s="21"/>
      <c r="C138" s="343" t="s">
        <v>685</v>
      </c>
      <c r="D138" s="346">
        <v>27582400</v>
      </c>
      <c r="E138" s="277">
        <v>27582400</v>
      </c>
      <c r="F138" s="277">
        <v>0</v>
      </c>
      <c r="G138" s="225">
        <v>27582400</v>
      </c>
      <c r="H138" s="225">
        <v>0</v>
      </c>
      <c r="I138" s="325">
        <v>0</v>
      </c>
      <c r="J138" s="330">
        <v>27058839</v>
      </c>
      <c r="K138" s="278">
        <v>27058839</v>
      </c>
      <c r="L138" s="278">
        <v>0</v>
      </c>
      <c r="M138" s="226">
        <v>27058839</v>
      </c>
      <c r="N138" s="226">
        <v>0</v>
      </c>
      <c r="O138" s="331">
        <v>0</v>
      </c>
      <c r="P138" s="17"/>
      <c r="Q138" s="17"/>
      <c r="R138" s="17"/>
      <c r="S138" s="17"/>
      <c r="T138" s="17"/>
      <c r="U138" s="17"/>
    </row>
    <row r="139" spans="1:21" s="13" customFormat="1" ht="12.75" customHeight="1" x14ac:dyDescent="0.25">
      <c r="A139" s="368" t="s">
        <v>686</v>
      </c>
      <c r="B139" s="21"/>
      <c r="C139" s="343" t="s">
        <v>687</v>
      </c>
      <c r="D139" s="346">
        <v>27582400</v>
      </c>
      <c r="E139" s="277">
        <v>27582400</v>
      </c>
      <c r="F139" s="277">
        <v>0</v>
      </c>
      <c r="G139" s="225">
        <v>27582400</v>
      </c>
      <c r="H139" s="225">
        <v>0</v>
      </c>
      <c r="I139" s="325">
        <v>0</v>
      </c>
      <c r="J139" s="330">
        <v>27058839</v>
      </c>
      <c r="K139" s="278">
        <v>27058839</v>
      </c>
      <c r="L139" s="278">
        <v>0</v>
      </c>
      <c r="M139" s="226">
        <v>27058839</v>
      </c>
      <c r="N139" s="226">
        <v>0</v>
      </c>
      <c r="O139" s="331">
        <v>0</v>
      </c>
      <c r="P139" s="17"/>
      <c r="Q139" s="17"/>
      <c r="R139" s="17"/>
      <c r="S139" s="17"/>
      <c r="T139" s="17"/>
      <c r="U139" s="17"/>
    </row>
    <row r="140" spans="1:21" s="13" customFormat="1" ht="12.75" customHeight="1" x14ac:dyDescent="0.25">
      <c r="A140" s="368" t="s">
        <v>688</v>
      </c>
      <c r="B140" s="21"/>
      <c r="C140" s="343" t="s">
        <v>689</v>
      </c>
      <c r="D140" s="346">
        <v>27582400</v>
      </c>
      <c r="E140" s="277">
        <v>27582400</v>
      </c>
      <c r="F140" s="277">
        <v>0</v>
      </c>
      <c r="G140" s="225">
        <v>27582400</v>
      </c>
      <c r="H140" s="225">
        <v>0</v>
      </c>
      <c r="I140" s="325">
        <v>0</v>
      </c>
      <c r="J140" s="330">
        <v>27058839</v>
      </c>
      <c r="K140" s="278">
        <v>27058839</v>
      </c>
      <c r="L140" s="278">
        <v>0</v>
      </c>
      <c r="M140" s="226">
        <v>27058839</v>
      </c>
      <c r="N140" s="226">
        <v>0</v>
      </c>
      <c r="O140" s="331">
        <v>0</v>
      </c>
      <c r="P140" s="17"/>
      <c r="Q140" s="17"/>
      <c r="R140" s="17"/>
      <c r="S140" s="17"/>
      <c r="T140" s="17"/>
      <c r="U140" s="17"/>
    </row>
    <row r="141" spans="1:21" s="13" customFormat="1" ht="12.75" customHeight="1" x14ac:dyDescent="0.25">
      <c r="A141" s="368" t="s">
        <v>690</v>
      </c>
      <c r="B141" s="21"/>
      <c r="C141" s="343" t="s">
        <v>691</v>
      </c>
      <c r="D141" s="346">
        <v>101962480.70999999</v>
      </c>
      <c r="E141" s="277">
        <v>101962480.70999999</v>
      </c>
      <c r="F141" s="277">
        <v>0</v>
      </c>
      <c r="G141" s="225">
        <v>15659707.369999999</v>
      </c>
      <c r="H141" s="225">
        <v>24348441.809999999</v>
      </c>
      <c r="I141" s="325">
        <v>61954331.530000001</v>
      </c>
      <c r="J141" s="330">
        <v>93039846.140000001</v>
      </c>
      <c r="K141" s="278">
        <v>93039846.140000001</v>
      </c>
      <c r="L141" s="278">
        <v>0</v>
      </c>
      <c r="M141" s="226">
        <v>13038300.210000001</v>
      </c>
      <c r="N141" s="226">
        <v>23718986.239999998</v>
      </c>
      <c r="O141" s="331">
        <v>56282559.689999998</v>
      </c>
      <c r="P141" s="17"/>
      <c r="Q141" s="17"/>
      <c r="R141" s="17"/>
      <c r="S141" s="17"/>
      <c r="T141" s="17"/>
      <c r="U141" s="17"/>
    </row>
    <row r="142" spans="1:21" s="13" customFormat="1" ht="12.75" customHeight="1" x14ac:dyDescent="0.25">
      <c r="A142" s="368" t="s">
        <v>522</v>
      </c>
      <c r="B142" s="21"/>
      <c r="C142" s="343" t="s">
        <v>692</v>
      </c>
      <c r="D142" s="346">
        <v>285567.14</v>
      </c>
      <c r="E142" s="277">
        <v>285567.14</v>
      </c>
      <c r="F142" s="277">
        <v>0</v>
      </c>
      <c r="G142" s="225">
        <v>0</v>
      </c>
      <c r="H142" s="225">
        <v>0</v>
      </c>
      <c r="I142" s="325">
        <v>285567.14</v>
      </c>
      <c r="J142" s="330">
        <v>285567.14</v>
      </c>
      <c r="K142" s="278">
        <v>285567.14</v>
      </c>
      <c r="L142" s="278">
        <v>0</v>
      </c>
      <c r="M142" s="226">
        <v>0</v>
      </c>
      <c r="N142" s="226">
        <v>0</v>
      </c>
      <c r="O142" s="331">
        <v>285567.14</v>
      </c>
      <c r="P142" s="17"/>
      <c r="Q142" s="17"/>
      <c r="R142" s="17"/>
      <c r="S142" s="17"/>
      <c r="T142" s="17"/>
      <c r="U142" s="17"/>
    </row>
    <row r="143" spans="1:21" s="13" customFormat="1" ht="12.75" customHeight="1" x14ac:dyDescent="0.25">
      <c r="A143" s="368" t="s">
        <v>606</v>
      </c>
      <c r="B143" s="21"/>
      <c r="C143" s="343" t="s">
        <v>693</v>
      </c>
      <c r="D143" s="346">
        <v>285567.14</v>
      </c>
      <c r="E143" s="277">
        <v>285567.14</v>
      </c>
      <c r="F143" s="277">
        <v>0</v>
      </c>
      <c r="G143" s="225">
        <v>0</v>
      </c>
      <c r="H143" s="225">
        <v>0</v>
      </c>
      <c r="I143" s="325">
        <v>285567.14</v>
      </c>
      <c r="J143" s="330">
        <v>285567.14</v>
      </c>
      <c r="K143" s="278">
        <v>285567.14</v>
      </c>
      <c r="L143" s="278">
        <v>0</v>
      </c>
      <c r="M143" s="226">
        <v>0</v>
      </c>
      <c r="N143" s="226">
        <v>0</v>
      </c>
      <c r="O143" s="331">
        <v>285567.14</v>
      </c>
      <c r="P143" s="17"/>
      <c r="Q143" s="17"/>
      <c r="R143" s="17"/>
      <c r="S143" s="17"/>
      <c r="T143" s="17"/>
      <c r="U143" s="17"/>
    </row>
    <row r="144" spans="1:21" s="13" customFormat="1" ht="12.75" customHeight="1" x14ac:dyDescent="0.25">
      <c r="A144" s="368" t="s">
        <v>608</v>
      </c>
      <c r="B144" s="21"/>
      <c r="C144" s="343" t="s">
        <v>694</v>
      </c>
      <c r="D144" s="346">
        <v>219329.6</v>
      </c>
      <c r="E144" s="277">
        <v>219329.6</v>
      </c>
      <c r="F144" s="277">
        <v>0</v>
      </c>
      <c r="G144" s="225">
        <v>0</v>
      </c>
      <c r="H144" s="225">
        <v>0</v>
      </c>
      <c r="I144" s="325">
        <v>219329.6</v>
      </c>
      <c r="J144" s="330">
        <v>219329.6</v>
      </c>
      <c r="K144" s="278">
        <v>219329.6</v>
      </c>
      <c r="L144" s="278">
        <v>0</v>
      </c>
      <c r="M144" s="226">
        <v>0</v>
      </c>
      <c r="N144" s="226">
        <v>0</v>
      </c>
      <c r="O144" s="331">
        <v>219329.6</v>
      </c>
      <c r="P144" s="17"/>
      <c r="Q144" s="17"/>
      <c r="R144" s="17"/>
      <c r="S144" s="17"/>
      <c r="T144" s="17"/>
      <c r="U144" s="17"/>
    </row>
    <row r="145" spans="1:21" s="13" customFormat="1" ht="12.75" customHeight="1" x14ac:dyDescent="0.25">
      <c r="A145" s="368" t="s">
        <v>612</v>
      </c>
      <c r="B145" s="21"/>
      <c r="C145" s="343" t="s">
        <v>695</v>
      </c>
      <c r="D145" s="346">
        <v>66237.539999999994</v>
      </c>
      <c r="E145" s="277">
        <v>66237.539999999994</v>
      </c>
      <c r="F145" s="277">
        <v>0</v>
      </c>
      <c r="G145" s="225">
        <v>0</v>
      </c>
      <c r="H145" s="225">
        <v>0</v>
      </c>
      <c r="I145" s="325">
        <v>66237.539999999994</v>
      </c>
      <c r="J145" s="330">
        <v>66237.539999999994</v>
      </c>
      <c r="K145" s="278">
        <v>66237.539999999994</v>
      </c>
      <c r="L145" s="278">
        <v>0</v>
      </c>
      <c r="M145" s="226">
        <v>0</v>
      </c>
      <c r="N145" s="226">
        <v>0</v>
      </c>
      <c r="O145" s="331">
        <v>66237.539999999994</v>
      </c>
      <c r="P145" s="17"/>
      <c r="Q145" s="17"/>
      <c r="R145" s="17"/>
      <c r="S145" s="17"/>
      <c r="T145" s="17"/>
      <c r="U145" s="17"/>
    </row>
    <row r="146" spans="1:21" s="13" customFormat="1" ht="12.75" customHeight="1" x14ac:dyDescent="0.25">
      <c r="A146" s="368" t="s">
        <v>536</v>
      </c>
      <c r="B146" s="21"/>
      <c r="C146" s="343" t="s">
        <v>696</v>
      </c>
      <c r="D146" s="346">
        <v>101676913.56999999</v>
      </c>
      <c r="E146" s="277">
        <v>101676913.56999999</v>
      </c>
      <c r="F146" s="277">
        <v>0</v>
      </c>
      <c r="G146" s="225">
        <v>15659707.369999999</v>
      </c>
      <c r="H146" s="225">
        <v>24348441.809999999</v>
      </c>
      <c r="I146" s="325">
        <v>61668764.390000001</v>
      </c>
      <c r="J146" s="330">
        <v>92754279</v>
      </c>
      <c r="K146" s="278">
        <v>92754279</v>
      </c>
      <c r="L146" s="278">
        <v>0</v>
      </c>
      <c r="M146" s="226">
        <v>13038300.210000001</v>
      </c>
      <c r="N146" s="226">
        <v>23718986.239999998</v>
      </c>
      <c r="O146" s="331">
        <v>55996992.549999997</v>
      </c>
      <c r="P146" s="17"/>
      <c r="Q146" s="17"/>
      <c r="R146" s="17"/>
      <c r="S146" s="17"/>
      <c r="T146" s="17"/>
      <c r="U146" s="17"/>
    </row>
    <row r="147" spans="1:21" s="13" customFormat="1" ht="12.75" customHeight="1" x14ac:dyDescent="0.25">
      <c r="A147" s="368" t="s">
        <v>538</v>
      </c>
      <c r="B147" s="21"/>
      <c r="C147" s="343" t="s">
        <v>697</v>
      </c>
      <c r="D147" s="346">
        <v>101676913.56999999</v>
      </c>
      <c r="E147" s="277">
        <v>101676913.56999999</v>
      </c>
      <c r="F147" s="277">
        <v>0</v>
      </c>
      <c r="G147" s="225">
        <v>15659707.369999999</v>
      </c>
      <c r="H147" s="225">
        <v>24348441.809999999</v>
      </c>
      <c r="I147" s="325">
        <v>61668764.390000001</v>
      </c>
      <c r="J147" s="330">
        <v>92754279</v>
      </c>
      <c r="K147" s="278">
        <v>92754279</v>
      </c>
      <c r="L147" s="278">
        <v>0</v>
      </c>
      <c r="M147" s="226">
        <v>13038300.210000001</v>
      </c>
      <c r="N147" s="226">
        <v>23718986.239999998</v>
      </c>
      <c r="O147" s="331">
        <v>55996992.549999997</v>
      </c>
      <c r="P147" s="17"/>
      <c r="Q147" s="17"/>
      <c r="R147" s="17"/>
      <c r="S147" s="17"/>
      <c r="T147" s="17"/>
      <c r="U147" s="17"/>
    </row>
    <row r="148" spans="1:21" s="13" customFormat="1" ht="12.75" customHeight="1" x14ac:dyDescent="0.25">
      <c r="A148" s="368" t="s">
        <v>620</v>
      </c>
      <c r="B148" s="21"/>
      <c r="C148" s="343" t="s">
        <v>698</v>
      </c>
      <c r="D148" s="346">
        <v>8689954.0800000001</v>
      </c>
      <c r="E148" s="277">
        <v>8689954.0800000001</v>
      </c>
      <c r="F148" s="277">
        <v>0</v>
      </c>
      <c r="G148" s="225">
        <v>762983.86</v>
      </c>
      <c r="H148" s="225">
        <v>900000</v>
      </c>
      <c r="I148" s="325">
        <v>7026970.2199999997</v>
      </c>
      <c r="J148" s="330">
        <v>8347298.1699999999</v>
      </c>
      <c r="K148" s="278">
        <v>8347298.1699999999</v>
      </c>
      <c r="L148" s="278">
        <v>0</v>
      </c>
      <c r="M148" s="226">
        <v>762983.86</v>
      </c>
      <c r="N148" s="226">
        <v>867170.5</v>
      </c>
      <c r="O148" s="331">
        <v>6717143.8099999996</v>
      </c>
      <c r="P148" s="17"/>
      <c r="Q148" s="17"/>
      <c r="R148" s="17"/>
      <c r="S148" s="17"/>
      <c r="T148" s="17"/>
      <c r="U148" s="17"/>
    </row>
    <row r="149" spans="1:21" s="13" customFormat="1" ht="12.75" customHeight="1" x14ac:dyDescent="0.25">
      <c r="A149" s="368" t="s">
        <v>540</v>
      </c>
      <c r="B149" s="21"/>
      <c r="C149" s="343" t="s">
        <v>699</v>
      </c>
      <c r="D149" s="346">
        <v>84858964.870000005</v>
      </c>
      <c r="E149" s="277">
        <v>84858964.870000005</v>
      </c>
      <c r="F149" s="277">
        <v>0</v>
      </c>
      <c r="G149" s="225">
        <v>14896723.51</v>
      </c>
      <c r="H149" s="225">
        <v>23448441.809999999</v>
      </c>
      <c r="I149" s="325">
        <v>46513799.549999997</v>
      </c>
      <c r="J149" s="330">
        <v>77133058.280000001</v>
      </c>
      <c r="K149" s="278">
        <v>77133058.280000001</v>
      </c>
      <c r="L149" s="278">
        <v>0</v>
      </c>
      <c r="M149" s="226">
        <v>12275316.35</v>
      </c>
      <c r="N149" s="226">
        <v>22851815.739999998</v>
      </c>
      <c r="O149" s="331">
        <v>42005926.189999998</v>
      </c>
      <c r="P149" s="17"/>
      <c r="Q149" s="17"/>
      <c r="R149" s="17"/>
      <c r="S149" s="17"/>
      <c r="T149" s="17"/>
      <c r="U149" s="17"/>
    </row>
    <row r="150" spans="1:21" s="13" customFormat="1" ht="12.75" customHeight="1" x14ac:dyDescent="0.25">
      <c r="A150" s="368" t="s">
        <v>559</v>
      </c>
      <c r="B150" s="21"/>
      <c r="C150" s="343" t="s">
        <v>700</v>
      </c>
      <c r="D150" s="346">
        <v>8127994.6200000001</v>
      </c>
      <c r="E150" s="277">
        <v>8127994.6200000001</v>
      </c>
      <c r="F150" s="277">
        <v>0</v>
      </c>
      <c r="G150" s="225">
        <v>0</v>
      </c>
      <c r="H150" s="225">
        <v>0</v>
      </c>
      <c r="I150" s="325">
        <v>8127994.6200000001</v>
      </c>
      <c r="J150" s="330">
        <v>7273922.5499999998</v>
      </c>
      <c r="K150" s="278">
        <v>7273922.5499999998</v>
      </c>
      <c r="L150" s="278">
        <v>0</v>
      </c>
      <c r="M150" s="226">
        <v>0</v>
      </c>
      <c r="N150" s="226">
        <v>0</v>
      </c>
      <c r="O150" s="331">
        <v>7273922.5499999998</v>
      </c>
      <c r="P150" s="17"/>
      <c r="Q150" s="17"/>
      <c r="R150" s="17"/>
      <c r="S150" s="17"/>
      <c r="T150" s="17"/>
      <c r="U150" s="17"/>
    </row>
    <row r="151" spans="1:21" s="13" customFormat="1" ht="12.75" customHeight="1" x14ac:dyDescent="0.25">
      <c r="A151" s="368" t="s">
        <v>701</v>
      </c>
      <c r="B151" s="21"/>
      <c r="C151" s="343" t="s">
        <v>702</v>
      </c>
      <c r="D151" s="346">
        <v>13519489.68</v>
      </c>
      <c r="E151" s="277">
        <v>13519489.68</v>
      </c>
      <c r="F151" s="277">
        <v>562700</v>
      </c>
      <c r="G151" s="225">
        <v>11640500</v>
      </c>
      <c r="H151" s="225">
        <v>1871700</v>
      </c>
      <c r="I151" s="325">
        <v>569989.68000000005</v>
      </c>
      <c r="J151" s="330">
        <v>11347473.48</v>
      </c>
      <c r="K151" s="278">
        <v>11347473.48</v>
      </c>
      <c r="L151" s="278">
        <v>562700</v>
      </c>
      <c r="M151" s="226">
        <v>9478492.8000000007</v>
      </c>
      <c r="N151" s="226">
        <v>1871691</v>
      </c>
      <c r="O151" s="331">
        <v>559989.68000000005</v>
      </c>
      <c r="P151" s="17"/>
      <c r="Q151" s="17"/>
      <c r="R151" s="17"/>
      <c r="S151" s="17"/>
      <c r="T151" s="17"/>
      <c r="U151" s="17"/>
    </row>
    <row r="152" spans="1:21" s="13" customFormat="1" ht="12.75" customHeight="1" x14ac:dyDescent="0.25">
      <c r="A152" s="368" t="s">
        <v>536</v>
      </c>
      <c r="B152" s="21"/>
      <c r="C152" s="343" t="s">
        <v>703</v>
      </c>
      <c r="D152" s="346">
        <v>7701689.6799999997</v>
      </c>
      <c r="E152" s="277">
        <v>7701689.6799999997</v>
      </c>
      <c r="F152" s="277">
        <v>0</v>
      </c>
      <c r="G152" s="225">
        <v>5822700</v>
      </c>
      <c r="H152" s="225">
        <v>1309000</v>
      </c>
      <c r="I152" s="325">
        <v>569989.68000000005</v>
      </c>
      <c r="J152" s="330">
        <v>6088843.4800000004</v>
      </c>
      <c r="K152" s="278">
        <v>6088843.4800000004</v>
      </c>
      <c r="L152" s="278">
        <v>0</v>
      </c>
      <c r="M152" s="226">
        <v>4219862.8</v>
      </c>
      <c r="N152" s="226">
        <v>1308991</v>
      </c>
      <c r="O152" s="331">
        <v>559989.68000000005</v>
      </c>
      <c r="P152" s="17"/>
      <c r="Q152" s="17"/>
      <c r="R152" s="17"/>
      <c r="S152" s="17"/>
      <c r="T152" s="17"/>
      <c r="U152" s="17"/>
    </row>
    <row r="153" spans="1:21" s="13" customFormat="1" ht="12.75" customHeight="1" x14ac:dyDescent="0.25">
      <c r="A153" s="368" t="s">
        <v>538</v>
      </c>
      <c r="B153" s="21"/>
      <c r="C153" s="343" t="s">
        <v>704</v>
      </c>
      <c r="D153" s="346">
        <v>7701689.6799999997</v>
      </c>
      <c r="E153" s="277">
        <v>7701689.6799999997</v>
      </c>
      <c r="F153" s="277">
        <v>0</v>
      </c>
      <c r="G153" s="225">
        <v>5822700</v>
      </c>
      <c r="H153" s="225">
        <v>1309000</v>
      </c>
      <c r="I153" s="325">
        <v>569989.68000000005</v>
      </c>
      <c r="J153" s="330">
        <v>6088843.4800000004</v>
      </c>
      <c r="K153" s="278">
        <v>6088843.4800000004</v>
      </c>
      <c r="L153" s="278">
        <v>0</v>
      </c>
      <c r="M153" s="226">
        <v>4219862.8</v>
      </c>
      <c r="N153" s="226">
        <v>1308991</v>
      </c>
      <c r="O153" s="331">
        <v>559989.68000000005</v>
      </c>
      <c r="P153" s="17"/>
      <c r="Q153" s="17"/>
      <c r="R153" s="17"/>
      <c r="S153" s="17"/>
      <c r="T153" s="17"/>
      <c r="U153" s="17"/>
    </row>
    <row r="154" spans="1:21" s="13" customFormat="1" ht="12.75" customHeight="1" x14ac:dyDescent="0.25">
      <c r="A154" s="368" t="s">
        <v>540</v>
      </c>
      <c r="B154" s="21"/>
      <c r="C154" s="343" t="s">
        <v>705</v>
      </c>
      <c r="D154" s="346">
        <v>7603689.6799999997</v>
      </c>
      <c r="E154" s="277">
        <v>7603689.6799999997</v>
      </c>
      <c r="F154" s="277">
        <v>0</v>
      </c>
      <c r="G154" s="225">
        <v>5822700</v>
      </c>
      <c r="H154" s="225">
        <v>1309000</v>
      </c>
      <c r="I154" s="325">
        <v>471989.68</v>
      </c>
      <c r="J154" s="330">
        <v>5990843.4800000004</v>
      </c>
      <c r="K154" s="278">
        <v>5990843.4800000004</v>
      </c>
      <c r="L154" s="278">
        <v>0</v>
      </c>
      <c r="M154" s="226">
        <v>4219862.8</v>
      </c>
      <c r="N154" s="226">
        <v>1308991</v>
      </c>
      <c r="O154" s="331">
        <v>461989.68</v>
      </c>
      <c r="P154" s="17"/>
      <c r="Q154" s="17"/>
      <c r="R154" s="17"/>
      <c r="S154" s="17"/>
      <c r="T154" s="17"/>
      <c r="U154" s="17"/>
    </row>
    <row r="155" spans="1:21" s="13" customFormat="1" ht="12.75" customHeight="1" x14ac:dyDescent="0.25">
      <c r="A155" s="368" t="s">
        <v>1009</v>
      </c>
      <c r="B155" s="21"/>
      <c r="C155" s="343" t="s">
        <v>1010</v>
      </c>
      <c r="D155" s="346">
        <v>98000</v>
      </c>
      <c r="E155" s="277">
        <v>98000</v>
      </c>
      <c r="F155" s="277">
        <v>0</v>
      </c>
      <c r="G155" s="225">
        <v>0</v>
      </c>
      <c r="H155" s="225">
        <v>0</v>
      </c>
      <c r="I155" s="325">
        <v>98000</v>
      </c>
      <c r="J155" s="330">
        <v>98000</v>
      </c>
      <c r="K155" s="278">
        <v>98000</v>
      </c>
      <c r="L155" s="278">
        <v>0</v>
      </c>
      <c r="M155" s="226">
        <v>0</v>
      </c>
      <c r="N155" s="226">
        <v>0</v>
      </c>
      <c r="O155" s="331">
        <v>98000</v>
      </c>
      <c r="P155" s="17"/>
      <c r="Q155" s="17"/>
      <c r="R155" s="17"/>
      <c r="S155" s="17"/>
      <c r="T155" s="17"/>
      <c r="U155" s="17"/>
    </row>
    <row r="156" spans="1:21" s="13" customFormat="1" ht="12.75" customHeight="1" x14ac:dyDescent="0.25">
      <c r="A156" s="368" t="s">
        <v>561</v>
      </c>
      <c r="B156" s="21"/>
      <c r="C156" s="343" t="s">
        <v>706</v>
      </c>
      <c r="D156" s="346">
        <v>0</v>
      </c>
      <c r="E156" s="277">
        <v>0</v>
      </c>
      <c r="F156" s="277">
        <v>562700</v>
      </c>
      <c r="G156" s="225">
        <v>0</v>
      </c>
      <c r="H156" s="225">
        <v>562700</v>
      </c>
      <c r="I156" s="325">
        <v>0</v>
      </c>
      <c r="J156" s="330">
        <v>0</v>
      </c>
      <c r="K156" s="278">
        <v>0</v>
      </c>
      <c r="L156" s="278">
        <v>562700</v>
      </c>
      <c r="M156" s="226">
        <v>0</v>
      </c>
      <c r="N156" s="226">
        <v>562700</v>
      </c>
      <c r="O156" s="331">
        <v>0</v>
      </c>
      <c r="P156" s="17"/>
      <c r="Q156" s="17"/>
      <c r="R156" s="17"/>
      <c r="S156" s="17"/>
      <c r="T156" s="17"/>
      <c r="U156" s="17"/>
    </row>
    <row r="157" spans="1:21" s="13" customFormat="1" ht="12.75" customHeight="1" x14ac:dyDescent="0.25">
      <c r="A157" s="368" t="s">
        <v>422</v>
      </c>
      <c r="B157" s="21"/>
      <c r="C157" s="343" t="s">
        <v>707</v>
      </c>
      <c r="D157" s="346">
        <v>0</v>
      </c>
      <c r="E157" s="277">
        <v>0</v>
      </c>
      <c r="F157" s="277">
        <v>562700</v>
      </c>
      <c r="G157" s="225">
        <v>0</v>
      </c>
      <c r="H157" s="225">
        <v>562700</v>
      </c>
      <c r="I157" s="325">
        <v>0</v>
      </c>
      <c r="J157" s="330">
        <v>0</v>
      </c>
      <c r="K157" s="278">
        <v>0</v>
      </c>
      <c r="L157" s="278">
        <v>562700</v>
      </c>
      <c r="M157" s="226">
        <v>0</v>
      </c>
      <c r="N157" s="226">
        <v>562700</v>
      </c>
      <c r="O157" s="331">
        <v>0</v>
      </c>
      <c r="P157" s="17"/>
      <c r="Q157" s="17"/>
      <c r="R157" s="17"/>
      <c r="S157" s="17"/>
      <c r="T157" s="17"/>
      <c r="U157" s="17"/>
    </row>
    <row r="158" spans="1:21" s="13" customFormat="1" ht="12.75" customHeight="1" x14ac:dyDescent="0.25">
      <c r="A158" s="368" t="s">
        <v>672</v>
      </c>
      <c r="B158" s="21"/>
      <c r="C158" s="343" t="s">
        <v>708</v>
      </c>
      <c r="D158" s="346">
        <v>5817800</v>
      </c>
      <c r="E158" s="277">
        <v>5817800</v>
      </c>
      <c r="F158" s="277">
        <v>0</v>
      </c>
      <c r="G158" s="225">
        <v>5817800</v>
      </c>
      <c r="H158" s="225">
        <v>0</v>
      </c>
      <c r="I158" s="325">
        <v>0</v>
      </c>
      <c r="J158" s="330">
        <v>5258630</v>
      </c>
      <c r="K158" s="278">
        <v>5258630</v>
      </c>
      <c r="L158" s="278">
        <v>0</v>
      </c>
      <c r="M158" s="226">
        <v>5258630</v>
      </c>
      <c r="N158" s="226">
        <v>0</v>
      </c>
      <c r="O158" s="331">
        <v>0</v>
      </c>
      <c r="P158" s="17"/>
      <c r="Q158" s="17"/>
      <c r="R158" s="17"/>
      <c r="S158" s="17"/>
      <c r="T158" s="17"/>
      <c r="U158" s="17"/>
    </row>
    <row r="159" spans="1:21" s="13" customFormat="1" ht="12.75" customHeight="1" x14ac:dyDescent="0.25">
      <c r="A159" s="368" t="s">
        <v>709</v>
      </c>
      <c r="B159" s="21"/>
      <c r="C159" s="343" t="s">
        <v>710</v>
      </c>
      <c r="D159" s="346">
        <v>5817800</v>
      </c>
      <c r="E159" s="277">
        <v>5817800</v>
      </c>
      <c r="F159" s="277">
        <v>0</v>
      </c>
      <c r="G159" s="225">
        <v>5817800</v>
      </c>
      <c r="H159" s="225">
        <v>0</v>
      </c>
      <c r="I159" s="325">
        <v>0</v>
      </c>
      <c r="J159" s="330">
        <v>5258630</v>
      </c>
      <c r="K159" s="278">
        <v>5258630</v>
      </c>
      <c r="L159" s="278">
        <v>0</v>
      </c>
      <c r="M159" s="226">
        <v>5258630</v>
      </c>
      <c r="N159" s="226">
        <v>0</v>
      </c>
      <c r="O159" s="331">
        <v>0</v>
      </c>
      <c r="P159" s="17"/>
      <c r="Q159" s="17"/>
      <c r="R159" s="17"/>
      <c r="S159" s="17"/>
      <c r="T159" s="17"/>
      <c r="U159" s="17"/>
    </row>
    <row r="160" spans="1:21" s="13" customFormat="1" ht="12.75" customHeight="1" x14ac:dyDescent="0.25">
      <c r="A160" s="368" t="s">
        <v>711</v>
      </c>
      <c r="B160" s="21"/>
      <c r="C160" s="343" t="s">
        <v>712</v>
      </c>
      <c r="D160" s="346">
        <v>3817800</v>
      </c>
      <c r="E160" s="277">
        <v>3817800</v>
      </c>
      <c r="F160" s="277">
        <v>0</v>
      </c>
      <c r="G160" s="225">
        <v>3817800</v>
      </c>
      <c r="H160" s="225">
        <v>0</v>
      </c>
      <c r="I160" s="325">
        <v>0</v>
      </c>
      <c r="J160" s="330">
        <v>3817800</v>
      </c>
      <c r="K160" s="278">
        <v>3817800</v>
      </c>
      <c r="L160" s="278">
        <v>0</v>
      </c>
      <c r="M160" s="226">
        <v>3817800</v>
      </c>
      <c r="N160" s="226">
        <v>0</v>
      </c>
      <c r="O160" s="331">
        <v>0</v>
      </c>
      <c r="P160" s="17"/>
      <c r="Q160" s="17"/>
      <c r="R160" s="17"/>
      <c r="S160" s="17"/>
      <c r="T160" s="17"/>
      <c r="U160" s="17"/>
    </row>
    <row r="161" spans="1:21" s="13" customFormat="1" ht="12.75" customHeight="1" x14ac:dyDescent="0.25">
      <c r="A161" s="368" t="s">
        <v>713</v>
      </c>
      <c r="B161" s="21"/>
      <c r="C161" s="343" t="s">
        <v>714</v>
      </c>
      <c r="D161" s="346">
        <v>2000000</v>
      </c>
      <c r="E161" s="277">
        <v>2000000</v>
      </c>
      <c r="F161" s="277">
        <v>0</v>
      </c>
      <c r="G161" s="225">
        <v>2000000</v>
      </c>
      <c r="H161" s="225">
        <v>0</v>
      </c>
      <c r="I161" s="325">
        <v>0</v>
      </c>
      <c r="J161" s="330">
        <v>1440830</v>
      </c>
      <c r="K161" s="278">
        <v>1440830</v>
      </c>
      <c r="L161" s="278">
        <v>0</v>
      </c>
      <c r="M161" s="226">
        <v>1440830</v>
      </c>
      <c r="N161" s="226">
        <v>0</v>
      </c>
      <c r="O161" s="331">
        <v>0</v>
      </c>
      <c r="P161" s="17"/>
      <c r="Q161" s="17"/>
      <c r="R161" s="17"/>
      <c r="S161" s="17"/>
      <c r="T161" s="17"/>
      <c r="U161" s="17"/>
    </row>
    <row r="162" spans="1:21" s="13" customFormat="1" ht="12.75" customHeight="1" x14ac:dyDescent="0.25">
      <c r="A162" s="368" t="s">
        <v>715</v>
      </c>
      <c r="B162" s="21"/>
      <c r="C162" s="343" t="s">
        <v>716</v>
      </c>
      <c r="D162" s="346">
        <v>513474129.32999998</v>
      </c>
      <c r="E162" s="277">
        <v>513474129.32999998</v>
      </c>
      <c r="F162" s="277">
        <v>4704154.6399999997</v>
      </c>
      <c r="G162" s="225">
        <v>164942454.63999999</v>
      </c>
      <c r="H162" s="225">
        <v>210784025.43000001</v>
      </c>
      <c r="I162" s="325">
        <v>142451803.90000001</v>
      </c>
      <c r="J162" s="330">
        <v>486229988.51999998</v>
      </c>
      <c r="K162" s="278">
        <v>486229988.51999998</v>
      </c>
      <c r="L162" s="278">
        <v>4704154.6399999997</v>
      </c>
      <c r="M162" s="226">
        <v>160921872.38999999</v>
      </c>
      <c r="N162" s="226">
        <v>205607261.91999999</v>
      </c>
      <c r="O162" s="331">
        <v>124405008.84999999</v>
      </c>
      <c r="P162" s="17"/>
      <c r="Q162" s="17"/>
      <c r="R162" s="17"/>
      <c r="S162" s="17"/>
      <c r="T162" s="17"/>
      <c r="U162" s="17"/>
    </row>
    <row r="163" spans="1:21" s="13" customFormat="1" ht="12.75" customHeight="1" x14ac:dyDescent="0.25">
      <c r="A163" s="368" t="s">
        <v>717</v>
      </c>
      <c r="B163" s="21"/>
      <c r="C163" s="343" t="s">
        <v>718</v>
      </c>
      <c r="D163" s="346">
        <v>1257000</v>
      </c>
      <c r="E163" s="277">
        <v>1257000</v>
      </c>
      <c r="F163" s="277">
        <v>0</v>
      </c>
      <c r="G163" s="225">
        <v>1257000</v>
      </c>
      <c r="H163" s="225">
        <v>0</v>
      </c>
      <c r="I163" s="325">
        <v>0</v>
      </c>
      <c r="J163" s="330">
        <v>527538.68000000005</v>
      </c>
      <c r="K163" s="278">
        <v>527538.68000000005</v>
      </c>
      <c r="L163" s="278">
        <v>0</v>
      </c>
      <c r="M163" s="226">
        <v>527538.68000000005</v>
      </c>
      <c r="N163" s="226">
        <v>0</v>
      </c>
      <c r="O163" s="331">
        <v>0</v>
      </c>
      <c r="P163" s="17"/>
      <c r="Q163" s="17"/>
      <c r="R163" s="17"/>
      <c r="S163" s="17"/>
      <c r="T163" s="17"/>
      <c r="U163" s="17"/>
    </row>
    <row r="164" spans="1:21" s="13" customFormat="1" ht="12.75" customHeight="1" x14ac:dyDescent="0.25">
      <c r="A164" s="368" t="s">
        <v>536</v>
      </c>
      <c r="B164" s="21"/>
      <c r="C164" s="343" t="s">
        <v>719</v>
      </c>
      <c r="D164" s="346">
        <v>1257000</v>
      </c>
      <c r="E164" s="277">
        <v>1257000</v>
      </c>
      <c r="F164" s="277">
        <v>0</v>
      </c>
      <c r="G164" s="225">
        <v>1257000</v>
      </c>
      <c r="H164" s="225">
        <v>0</v>
      </c>
      <c r="I164" s="325">
        <v>0</v>
      </c>
      <c r="J164" s="330">
        <v>527538.68000000005</v>
      </c>
      <c r="K164" s="278">
        <v>527538.68000000005</v>
      </c>
      <c r="L164" s="278">
        <v>0</v>
      </c>
      <c r="M164" s="226">
        <v>527538.68000000005</v>
      </c>
      <c r="N164" s="226">
        <v>0</v>
      </c>
      <c r="O164" s="331">
        <v>0</v>
      </c>
      <c r="P164" s="17"/>
      <c r="Q164" s="17"/>
      <c r="R164" s="17"/>
      <c r="S164" s="17"/>
      <c r="T164" s="17"/>
      <c r="U164" s="17"/>
    </row>
    <row r="165" spans="1:21" s="13" customFormat="1" ht="12.75" customHeight="1" x14ac:dyDescent="0.25">
      <c r="A165" s="368" t="s">
        <v>538</v>
      </c>
      <c r="B165" s="21"/>
      <c r="C165" s="343" t="s">
        <v>720</v>
      </c>
      <c r="D165" s="346">
        <v>1257000</v>
      </c>
      <c r="E165" s="277">
        <v>1257000</v>
      </c>
      <c r="F165" s="277">
        <v>0</v>
      </c>
      <c r="G165" s="225">
        <v>1257000</v>
      </c>
      <c r="H165" s="225">
        <v>0</v>
      </c>
      <c r="I165" s="325">
        <v>0</v>
      </c>
      <c r="J165" s="330">
        <v>527538.68000000005</v>
      </c>
      <c r="K165" s="278">
        <v>527538.68000000005</v>
      </c>
      <c r="L165" s="278">
        <v>0</v>
      </c>
      <c r="M165" s="226">
        <v>527538.68000000005</v>
      </c>
      <c r="N165" s="226">
        <v>0</v>
      </c>
      <c r="O165" s="331">
        <v>0</v>
      </c>
      <c r="P165" s="17"/>
      <c r="Q165" s="17"/>
      <c r="R165" s="17"/>
      <c r="S165" s="17"/>
      <c r="T165" s="17"/>
      <c r="U165" s="17"/>
    </row>
    <row r="166" spans="1:21" s="13" customFormat="1" ht="12.75" customHeight="1" x14ac:dyDescent="0.25">
      <c r="A166" s="368" t="s">
        <v>540</v>
      </c>
      <c r="B166" s="21"/>
      <c r="C166" s="343" t="s">
        <v>721</v>
      </c>
      <c r="D166" s="346">
        <v>1181500</v>
      </c>
      <c r="E166" s="277">
        <v>1181500</v>
      </c>
      <c r="F166" s="277">
        <v>0</v>
      </c>
      <c r="G166" s="225">
        <v>1181500</v>
      </c>
      <c r="H166" s="225">
        <v>0</v>
      </c>
      <c r="I166" s="325">
        <v>0</v>
      </c>
      <c r="J166" s="330">
        <v>503960.41</v>
      </c>
      <c r="K166" s="278">
        <v>503960.41</v>
      </c>
      <c r="L166" s="278">
        <v>0</v>
      </c>
      <c r="M166" s="226">
        <v>503960.41</v>
      </c>
      <c r="N166" s="226">
        <v>0</v>
      </c>
      <c r="O166" s="331">
        <v>0</v>
      </c>
      <c r="P166" s="17"/>
      <c r="Q166" s="17"/>
      <c r="R166" s="17"/>
      <c r="S166" s="17"/>
      <c r="T166" s="17"/>
      <c r="U166" s="17"/>
    </row>
    <row r="167" spans="1:21" s="13" customFormat="1" ht="12.75" customHeight="1" x14ac:dyDescent="0.25">
      <c r="A167" s="368" t="s">
        <v>559</v>
      </c>
      <c r="B167" s="21"/>
      <c r="C167" s="343" t="s">
        <v>722</v>
      </c>
      <c r="D167" s="346">
        <v>75500</v>
      </c>
      <c r="E167" s="277">
        <v>75500</v>
      </c>
      <c r="F167" s="277">
        <v>0</v>
      </c>
      <c r="G167" s="225">
        <v>75500</v>
      </c>
      <c r="H167" s="225">
        <v>0</v>
      </c>
      <c r="I167" s="325">
        <v>0</v>
      </c>
      <c r="J167" s="330">
        <v>23578.27</v>
      </c>
      <c r="K167" s="278">
        <v>23578.27</v>
      </c>
      <c r="L167" s="278">
        <v>0</v>
      </c>
      <c r="M167" s="226">
        <v>23578.27</v>
      </c>
      <c r="N167" s="226">
        <v>0</v>
      </c>
      <c r="O167" s="331">
        <v>0</v>
      </c>
      <c r="P167" s="17"/>
      <c r="Q167" s="17"/>
      <c r="R167" s="17"/>
      <c r="S167" s="17"/>
      <c r="T167" s="17"/>
      <c r="U167" s="17"/>
    </row>
    <row r="168" spans="1:21" s="13" customFormat="1" ht="12.75" customHeight="1" x14ac:dyDescent="0.25">
      <c r="A168" s="368" t="s">
        <v>723</v>
      </c>
      <c r="B168" s="21"/>
      <c r="C168" s="343" t="s">
        <v>724</v>
      </c>
      <c r="D168" s="346">
        <v>273844582.11000001</v>
      </c>
      <c r="E168" s="277">
        <v>273844582.11000001</v>
      </c>
      <c r="F168" s="277">
        <v>4704154.6399999997</v>
      </c>
      <c r="G168" s="225">
        <v>162020454.63999999</v>
      </c>
      <c r="H168" s="225">
        <v>31207533.850000001</v>
      </c>
      <c r="I168" s="325">
        <v>85320748.260000005</v>
      </c>
      <c r="J168" s="330">
        <v>255908930.22</v>
      </c>
      <c r="K168" s="278">
        <v>255908930.22</v>
      </c>
      <c r="L168" s="278">
        <v>4704154.6399999997</v>
      </c>
      <c r="M168" s="226">
        <v>158985037.69999999</v>
      </c>
      <c r="N168" s="226">
        <v>29177276.760000002</v>
      </c>
      <c r="O168" s="331">
        <v>72450770.400000006</v>
      </c>
      <c r="P168" s="17"/>
      <c r="Q168" s="17"/>
      <c r="R168" s="17"/>
      <c r="S168" s="17"/>
      <c r="T168" s="17"/>
      <c r="U168" s="17"/>
    </row>
    <row r="169" spans="1:21" s="13" customFormat="1" ht="12.75" customHeight="1" x14ac:dyDescent="0.25">
      <c r="A169" s="368" t="s">
        <v>536</v>
      </c>
      <c r="B169" s="21"/>
      <c r="C169" s="343" t="s">
        <v>725</v>
      </c>
      <c r="D169" s="346">
        <v>92552666.040000007</v>
      </c>
      <c r="E169" s="277">
        <v>92552666.040000007</v>
      </c>
      <c r="F169" s="277">
        <v>0</v>
      </c>
      <c r="G169" s="225">
        <v>0</v>
      </c>
      <c r="H169" s="225">
        <v>24807533.850000001</v>
      </c>
      <c r="I169" s="325">
        <v>67745132.189999998</v>
      </c>
      <c r="J169" s="330">
        <v>79682431.090000004</v>
      </c>
      <c r="K169" s="278">
        <v>79682431.090000004</v>
      </c>
      <c r="L169" s="278">
        <v>0</v>
      </c>
      <c r="M169" s="226">
        <v>0</v>
      </c>
      <c r="N169" s="226">
        <v>24807276.760000002</v>
      </c>
      <c r="O169" s="331">
        <v>54875154.329999998</v>
      </c>
      <c r="P169" s="17"/>
      <c r="Q169" s="17"/>
      <c r="R169" s="17"/>
      <c r="S169" s="17"/>
      <c r="T169" s="17"/>
      <c r="U169" s="17"/>
    </row>
    <row r="170" spans="1:21" s="13" customFormat="1" ht="12.75" customHeight="1" x14ac:dyDescent="0.25">
      <c r="A170" s="368" t="s">
        <v>538</v>
      </c>
      <c r="B170" s="21"/>
      <c r="C170" s="343" t="s">
        <v>726</v>
      </c>
      <c r="D170" s="346">
        <v>92552666.040000007</v>
      </c>
      <c r="E170" s="277">
        <v>92552666.040000007</v>
      </c>
      <c r="F170" s="277">
        <v>0</v>
      </c>
      <c r="G170" s="225">
        <v>0</v>
      </c>
      <c r="H170" s="225">
        <v>24807533.850000001</v>
      </c>
      <c r="I170" s="325">
        <v>67745132.189999998</v>
      </c>
      <c r="J170" s="330">
        <v>79682431.090000004</v>
      </c>
      <c r="K170" s="278">
        <v>79682431.090000004</v>
      </c>
      <c r="L170" s="278">
        <v>0</v>
      </c>
      <c r="M170" s="226">
        <v>0</v>
      </c>
      <c r="N170" s="226">
        <v>24807276.760000002</v>
      </c>
      <c r="O170" s="331">
        <v>54875154.329999998</v>
      </c>
      <c r="P170" s="17"/>
      <c r="Q170" s="17"/>
      <c r="R170" s="17"/>
      <c r="S170" s="17"/>
      <c r="T170" s="17"/>
      <c r="U170" s="17"/>
    </row>
    <row r="171" spans="1:21" s="13" customFormat="1" ht="12.75" customHeight="1" x14ac:dyDescent="0.25">
      <c r="A171" s="368" t="s">
        <v>620</v>
      </c>
      <c r="B171" s="21"/>
      <c r="C171" s="343" t="s">
        <v>727</v>
      </c>
      <c r="D171" s="346">
        <v>74401623.129999995</v>
      </c>
      <c r="E171" s="277">
        <v>74401623.129999995</v>
      </c>
      <c r="F171" s="277">
        <v>0</v>
      </c>
      <c r="G171" s="225">
        <v>0</v>
      </c>
      <c r="H171" s="225">
        <v>20521433.850000001</v>
      </c>
      <c r="I171" s="325">
        <v>53880189.280000001</v>
      </c>
      <c r="J171" s="330">
        <v>62262408.009999998</v>
      </c>
      <c r="K171" s="278">
        <v>62262408.009999998</v>
      </c>
      <c r="L171" s="278">
        <v>0</v>
      </c>
      <c r="M171" s="226">
        <v>0</v>
      </c>
      <c r="N171" s="226">
        <v>20521333.850000001</v>
      </c>
      <c r="O171" s="331">
        <v>41741074.159999996</v>
      </c>
      <c r="P171" s="17"/>
      <c r="Q171" s="17"/>
      <c r="R171" s="17"/>
      <c r="S171" s="17"/>
      <c r="T171" s="17"/>
      <c r="U171" s="17"/>
    </row>
    <row r="172" spans="1:21" s="13" customFormat="1" ht="12.75" customHeight="1" x14ac:dyDescent="0.25">
      <c r="A172" s="368" t="s">
        <v>540</v>
      </c>
      <c r="B172" s="21"/>
      <c r="C172" s="343" t="s">
        <v>728</v>
      </c>
      <c r="D172" s="346">
        <v>16551042.91</v>
      </c>
      <c r="E172" s="277">
        <v>16551042.91</v>
      </c>
      <c r="F172" s="277">
        <v>0</v>
      </c>
      <c r="G172" s="225">
        <v>0</v>
      </c>
      <c r="H172" s="225">
        <v>4286100</v>
      </c>
      <c r="I172" s="325">
        <v>12264942.91</v>
      </c>
      <c r="J172" s="330">
        <v>15999039.869999999</v>
      </c>
      <c r="K172" s="278">
        <v>15999039.869999999</v>
      </c>
      <c r="L172" s="278">
        <v>0</v>
      </c>
      <c r="M172" s="226">
        <v>0</v>
      </c>
      <c r="N172" s="226">
        <v>4285942.91</v>
      </c>
      <c r="O172" s="331">
        <v>11713096.960000001</v>
      </c>
      <c r="P172" s="17"/>
      <c r="Q172" s="17"/>
      <c r="R172" s="17"/>
      <c r="S172" s="17"/>
      <c r="T172" s="17"/>
      <c r="U172" s="17"/>
    </row>
    <row r="173" spans="1:21" s="13" customFormat="1" ht="12.75" customHeight="1" x14ac:dyDescent="0.25">
      <c r="A173" s="368" t="s">
        <v>559</v>
      </c>
      <c r="B173" s="21"/>
      <c r="C173" s="343" t="s">
        <v>729</v>
      </c>
      <c r="D173" s="346">
        <v>1600000</v>
      </c>
      <c r="E173" s="277">
        <v>1600000</v>
      </c>
      <c r="F173" s="277">
        <v>0</v>
      </c>
      <c r="G173" s="225">
        <v>0</v>
      </c>
      <c r="H173" s="225">
        <v>0</v>
      </c>
      <c r="I173" s="325">
        <v>1600000</v>
      </c>
      <c r="J173" s="330">
        <v>1420983.21</v>
      </c>
      <c r="K173" s="278">
        <v>1420983.21</v>
      </c>
      <c r="L173" s="278">
        <v>0</v>
      </c>
      <c r="M173" s="226">
        <v>0</v>
      </c>
      <c r="N173" s="226">
        <v>0</v>
      </c>
      <c r="O173" s="331">
        <v>1420983.21</v>
      </c>
      <c r="P173" s="17"/>
      <c r="Q173" s="17"/>
      <c r="R173" s="17"/>
      <c r="S173" s="17"/>
      <c r="T173" s="17"/>
      <c r="U173" s="17"/>
    </row>
    <row r="174" spans="1:21" s="13" customFormat="1" ht="12.75" customHeight="1" x14ac:dyDescent="0.25">
      <c r="A174" s="368" t="s">
        <v>730</v>
      </c>
      <c r="B174" s="21"/>
      <c r="C174" s="343" t="s">
        <v>731</v>
      </c>
      <c r="D174" s="346">
        <v>163420454.63999999</v>
      </c>
      <c r="E174" s="277">
        <v>163420454.63999999</v>
      </c>
      <c r="F174" s="277">
        <v>0</v>
      </c>
      <c r="G174" s="225">
        <v>160520454.63999999</v>
      </c>
      <c r="H174" s="225">
        <v>2900000</v>
      </c>
      <c r="I174" s="325">
        <v>0</v>
      </c>
      <c r="J174" s="330">
        <v>158355037.69999999</v>
      </c>
      <c r="K174" s="278">
        <v>158355037.69999999</v>
      </c>
      <c r="L174" s="278">
        <v>0</v>
      </c>
      <c r="M174" s="226">
        <v>157485037.69999999</v>
      </c>
      <c r="N174" s="226">
        <v>870000</v>
      </c>
      <c r="O174" s="331">
        <v>0</v>
      </c>
      <c r="P174" s="17"/>
      <c r="Q174" s="17"/>
      <c r="R174" s="17"/>
      <c r="S174" s="17"/>
      <c r="T174" s="17"/>
      <c r="U174" s="17"/>
    </row>
    <row r="175" spans="1:21" s="13" customFormat="1" ht="12.75" customHeight="1" x14ac:dyDescent="0.25">
      <c r="A175" s="368" t="s">
        <v>732</v>
      </c>
      <c r="B175" s="21"/>
      <c r="C175" s="343" t="s">
        <v>733</v>
      </c>
      <c r="D175" s="346">
        <v>163420454.63999999</v>
      </c>
      <c r="E175" s="277">
        <v>163420454.63999999</v>
      </c>
      <c r="F175" s="277">
        <v>0</v>
      </c>
      <c r="G175" s="225">
        <v>160520454.63999999</v>
      </c>
      <c r="H175" s="225">
        <v>2900000</v>
      </c>
      <c r="I175" s="325">
        <v>0</v>
      </c>
      <c r="J175" s="330">
        <v>158355037.69999999</v>
      </c>
      <c r="K175" s="278">
        <v>158355037.69999999</v>
      </c>
      <c r="L175" s="278">
        <v>0</v>
      </c>
      <c r="M175" s="226">
        <v>157485037.69999999</v>
      </c>
      <c r="N175" s="226">
        <v>870000</v>
      </c>
      <c r="O175" s="331">
        <v>0</v>
      </c>
      <c r="P175" s="17"/>
      <c r="Q175" s="17"/>
      <c r="R175" s="17"/>
      <c r="S175" s="17"/>
      <c r="T175" s="17"/>
      <c r="U175" s="17"/>
    </row>
    <row r="176" spans="1:21" s="13" customFormat="1" ht="12.75" customHeight="1" x14ac:dyDescent="0.25">
      <c r="A176" s="368" t="s">
        <v>734</v>
      </c>
      <c r="B176" s="21"/>
      <c r="C176" s="343" t="s">
        <v>735</v>
      </c>
      <c r="D176" s="346">
        <v>163420454.63999999</v>
      </c>
      <c r="E176" s="277">
        <v>163420454.63999999</v>
      </c>
      <c r="F176" s="277">
        <v>0</v>
      </c>
      <c r="G176" s="225">
        <v>160520454.63999999</v>
      </c>
      <c r="H176" s="225">
        <v>2900000</v>
      </c>
      <c r="I176" s="325">
        <v>0</v>
      </c>
      <c r="J176" s="330">
        <v>158355037.69999999</v>
      </c>
      <c r="K176" s="278">
        <v>158355037.69999999</v>
      </c>
      <c r="L176" s="278">
        <v>0</v>
      </c>
      <c r="M176" s="226">
        <v>157485037.69999999</v>
      </c>
      <c r="N176" s="226">
        <v>870000</v>
      </c>
      <c r="O176" s="331">
        <v>0</v>
      </c>
      <c r="P176" s="17"/>
      <c r="Q176" s="17"/>
      <c r="R176" s="17"/>
      <c r="S176" s="17"/>
      <c r="T176" s="17"/>
      <c r="U176" s="17"/>
    </row>
    <row r="177" spans="1:21" s="13" customFormat="1" ht="12.75" customHeight="1" x14ac:dyDescent="0.25">
      <c r="A177" s="368" t="s">
        <v>561</v>
      </c>
      <c r="B177" s="21"/>
      <c r="C177" s="343" t="s">
        <v>736</v>
      </c>
      <c r="D177" s="346">
        <v>0</v>
      </c>
      <c r="E177" s="277">
        <v>0</v>
      </c>
      <c r="F177" s="277">
        <v>4704154.6399999997</v>
      </c>
      <c r="G177" s="225">
        <v>0</v>
      </c>
      <c r="H177" s="225">
        <v>0</v>
      </c>
      <c r="I177" s="325">
        <v>4704154.6399999997</v>
      </c>
      <c r="J177" s="330">
        <v>0</v>
      </c>
      <c r="K177" s="278">
        <v>0</v>
      </c>
      <c r="L177" s="278">
        <v>4704154.6399999997</v>
      </c>
      <c r="M177" s="226">
        <v>0</v>
      </c>
      <c r="N177" s="226">
        <v>0</v>
      </c>
      <c r="O177" s="331">
        <v>4704154.6399999997</v>
      </c>
      <c r="P177" s="17"/>
      <c r="Q177" s="17"/>
      <c r="R177" s="17"/>
      <c r="S177" s="17"/>
      <c r="T177" s="17"/>
      <c r="U177" s="17"/>
    </row>
    <row r="178" spans="1:21" s="13" customFormat="1" ht="12.75" customHeight="1" x14ac:dyDescent="0.25">
      <c r="A178" s="368" t="s">
        <v>422</v>
      </c>
      <c r="B178" s="21"/>
      <c r="C178" s="343" t="s">
        <v>737</v>
      </c>
      <c r="D178" s="346">
        <v>0</v>
      </c>
      <c r="E178" s="277">
        <v>0</v>
      </c>
      <c r="F178" s="277">
        <v>4704154.6399999997</v>
      </c>
      <c r="G178" s="225">
        <v>0</v>
      </c>
      <c r="H178" s="225">
        <v>0</v>
      </c>
      <c r="I178" s="325">
        <v>4704154.6399999997</v>
      </c>
      <c r="J178" s="330">
        <v>0</v>
      </c>
      <c r="K178" s="278">
        <v>0</v>
      </c>
      <c r="L178" s="278">
        <v>4704154.6399999997</v>
      </c>
      <c r="M178" s="226">
        <v>0</v>
      </c>
      <c r="N178" s="226">
        <v>0</v>
      </c>
      <c r="O178" s="331">
        <v>4704154.6399999997</v>
      </c>
      <c r="P178" s="17"/>
      <c r="Q178" s="17"/>
      <c r="R178" s="17"/>
      <c r="S178" s="17"/>
      <c r="T178" s="17"/>
      <c r="U178" s="17"/>
    </row>
    <row r="179" spans="1:21" s="13" customFormat="1" ht="12.75" customHeight="1" x14ac:dyDescent="0.25">
      <c r="A179" s="368" t="s">
        <v>542</v>
      </c>
      <c r="B179" s="21"/>
      <c r="C179" s="343" t="s">
        <v>738</v>
      </c>
      <c r="D179" s="346">
        <v>17871461.43</v>
      </c>
      <c r="E179" s="277">
        <v>17871461.43</v>
      </c>
      <c r="F179" s="277">
        <v>0</v>
      </c>
      <c r="G179" s="225">
        <v>1500000</v>
      </c>
      <c r="H179" s="225">
        <v>3500000</v>
      </c>
      <c r="I179" s="325">
        <v>12871461.43</v>
      </c>
      <c r="J179" s="330">
        <v>17871461.43</v>
      </c>
      <c r="K179" s="278">
        <v>17871461.43</v>
      </c>
      <c r="L179" s="278">
        <v>0</v>
      </c>
      <c r="M179" s="226">
        <v>1500000</v>
      </c>
      <c r="N179" s="226">
        <v>3500000</v>
      </c>
      <c r="O179" s="331">
        <v>12871461.43</v>
      </c>
      <c r="P179" s="17"/>
      <c r="Q179" s="17"/>
      <c r="R179" s="17"/>
      <c r="S179" s="17"/>
      <c r="T179" s="17"/>
      <c r="U179" s="17"/>
    </row>
    <row r="180" spans="1:21" s="13" customFormat="1" ht="12.75" customHeight="1" x14ac:dyDescent="0.25">
      <c r="A180" s="368" t="s">
        <v>686</v>
      </c>
      <c r="B180" s="21"/>
      <c r="C180" s="343" t="s">
        <v>739</v>
      </c>
      <c r="D180" s="346">
        <v>17871461.43</v>
      </c>
      <c r="E180" s="277">
        <v>17871461.43</v>
      </c>
      <c r="F180" s="277">
        <v>0</v>
      </c>
      <c r="G180" s="225">
        <v>1500000</v>
      </c>
      <c r="H180" s="225">
        <v>3500000</v>
      </c>
      <c r="I180" s="325">
        <v>12871461.43</v>
      </c>
      <c r="J180" s="330">
        <v>17871461.43</v>
      </c>
      <c r="K180" s="278">
        <v>17871461.43</v>
      </c>
      <c r="L180" s="278">
        <v>0</v>
      </c>
      <c r="M180" s="226">
        <v>1500000</v>
      </c>
      <c r="N180" s="226">
        <v>3500000</v>
      </c>
      <c r="O180" s="331">
        <v>12871461.43</v>
      </c>
      <c r="P180" s="17"/>
      <c r="Q180" s="17"/>
      <c r="R180" s="17"/>
      <c r="S180" s="17"/>
      <c r="T180" s="17"/>
      <c r="U180" s="17"/>
    </row>
    <row r="181" spans="1:21" s="13" customFormat="1" ht="12.75" customHeight="1" x14ac:dyDescent="0.25">
      <c r="A181" s="368" t="s">
        <v>688</v>
      </c>
      <c r="B181" s="21"/>
      <c r="C181" s="343" t="s">
        <v>740</v>
      </c>
      <c r="D181" s="346">
        <v>17871461.43</v>
      </c>
      <c r="E181" s="277">
        <v>17871461.43</v>
      </c>
      <c r="F181" s="277">
        <v>0</v>
      </c>
      <c r="G181" s="225">
        <v>1500000</v>
      </c>
      <c r="H181" s="225">
        <v>3500000</v>
      </c>
      <c r="I181" s="325">
        <v>12871461.43</v>
      </c>
      <c r="J181" s="330">
        <v>17871461.43</v>
      </c>
      <c r="K181" s="278">
        <v>17871461.43</v>
      </c>
      <c r="L181" s="278">
        <v>0</v>
      </c>
      <c r="M181" s="226">
        <v>1500000</v>
      </c>
      <c r="N181" s="226">
        <v>3500000</v>
      </c>
      <c r="O181" s="331">
        <v>12871461.43</v>
      </c>
      <c r="P181" s="17"/>
      <c r="Q181" s="17"/>
      <c r="R181" s="17"/>
      <c r="S181" s="17"/>
      <c r="T181" s="17"/>
      <c r="U181" s="17"/>
    </row>
    <row r="182" spans="1:21" s="13" customFormat="1" ht="12.75" customHeight="1" x14ac:dyDescent="0.25">
      <c r="A182" s="368" t="s">
        <v>741</v>
      </c>
      <c r="B182" s="21"/>
      <c r="C182" s="343" t="s">
        <v>742</v>
      </c>
      <c r="D182" s="346">
        <v>175856091.24000001</v>
      </c>
      <c r="E182" s="277">
        <v>175856091.24000001</v>
      </c>
      <c r="F182" s="277">
        <v>0</v>
      </c>
      <c r="G182" s="225">
        <v>715000</v>
      </c>
      <c r="H182" s="225">
        <v>118120291.58</v>
      </c>
      <c r="I182" s="325">
        <v>57020799.659999996</v>
      </c>
      <c r="J182" s="330">
        <v>167854580.19</v>
      </c>
      <c r="K182" s="278">
        <v>167854580.19</v>
      </c>
      <c r="L182" s="278">
        <v>0</v>
      </c>
      <c r="M182" s="226">
        <v>578820</v>
      </c>
      <c r="N182" s="226">
        <v>115431777.72</v>
      </c>
      <c r="O182" s="331">
        <v>51843982.469999999</v>
      </c>
      <c r="P182" s="17"/>
      <c r="Q182" s="17"/>
      <c r="R182" s="17"/>
      <c r="S182" s="17"/>
      <c r="T182" s="17"/>
      <c r="U182" s="17"/>
    </row>
    <row r="183" spans="1:21" s="13" customFormat="1" ht="12.75" customHeight="1" x14ac:dyDescent="0.25">
      <c r="A183" s="368" t="s">
        <v>536</v>
      </c>
      <c r="B183" s="21"/>
      <c r="C183" s="343" t="s">
        <v>743</v>
      </c>
      <c r="D183" s="346">
        <v>174484843.13999999</v>
      </c>
      <c r="E183" s="277">
        <v>174484843.13999999</v>
      </c>
      <c r="F183" s="277">
        <v>0</v>
      </c>
      <c r="G183" s="225">
        <v>715000</v>
      </c>
      <c r="H183" s="225">
        <v>116749043.48</v>
      </c>
      <c r="I183" s="325">
        <v>57020799.659999996</v>
      </c>
      <c r="J183" s="330">
        <v>166854580.19</v>
      </c>
      <c r="K183" s="278">
        <v>166854580.19</v>
      </c>
      <c r="L183" s="278">
        <v>0</v>
      </c>
      <c r="M183" s="226">
        <v>578820</v>
      </c>
      <c r="N183" s="226">
        <v>114431777.72</v>
      </c>
      <c r="O183" s="331">
        <v>51843982.469999999</v>
      </c>
      <c r="P183" s="17"/>
      <c r="Q183" s="17"/>
      <c r="R183" s="17"/>
      <c r="S183" s="17"/>
      <c r="T183" s="17"/>
      <c r="U183" s="17"/>
    </row>
    <row r="184" spans="1:21" s="13" customFormat="1" ht="12.75" customHeight="1" x14ac:dyDescent="0.25">
      <c r="A184" s="368" t="s">
        <v>538</v>
      </c>
      <c r="B184" s="21"/>
      <c r="C184" s="343" t="s">
        <v>744</v>
      </c>
      <c r="D184" s="346">
        <v>174484843.13999999</v>
      </c>
      <c r="E184" s="277">
        <v>174484843.13999999</v>
      </c>
      <c r="F184" s="277">
        <v>0</v>
      </c>
      <c r="G184" s="225">
        <v>715000</v>
      </c>
      <c r="H184" s="225">
        <v>116749043.48</v>
      </c>
      <c r="I184" s="325">
        <v>57020799.659999996</v>
      </c>
      <c r="J184" s="330">
        <v>166854580.19</v>
      </c>
      <c r="K184" s="278">
        <v>166854580.19</v>
      </c>
      <c r="L184" s="278">
        <v>0</v>
      </c>
      <c r="M184" s="226">
        <v>578820</v>
      </c>
      <c r="N184" s="226">
        <v>114431777.72</v>
      </c>
      <c r="O184" s="331">
        <v>51843982.469999999</v>
      </c>
      <c r="P184" s="17"/>
      <c r="Q184" s="17"/>
      <c r="R184" s="17"/>
      <c r="S184" s="17"/>
      <c r="T184" s="17"/>
      <c r="U184" s="17"/>
    </row>
    <row r="185" spans="1:21" s="13" customFormat="1" ht="12.75" customHeight="1" x14ac:dyDescent="0.25">
      <c r="A185" s="368" t="s">
        <v>620</v>
      </c>
      <c r="B185" s="21"/>
      <c r="C185" s="343" t="s">
        <v>1338</v>
      </c>
      <c r="D185" s="346">
        <v>332195</v>
      </c>
      <c r="E185" s="277">
        <v>332195</v>
      </c>
      <c r="F185" s="277">
        <v>0</v>
      </c>
      <c r="G185" s="225">
        <v>0</v>
      </c>
      <c r="H185" s="225">
        <v>0</v>
      </c>
      <c r="I185" s="325">
        <v>332195</v>
      </c>
      <c r="J185" s="330">
        <v>332195</v>
      </c>
      <c r="K185" s="278">
        <v>332195</v>
      </c>
      <c r="L185" s="278">
        <v>0</v>
      </c>
      <c r="M185" s="226">
        <v>0</v>
      </c>
      <c r="N185" s="226">
        <v>0</v>
      </c>
      <c r="O185" s="331">
        <v>332195</v>
      </c>
      <c r="P185" s="17"/>
      <c r="Q185" s="17"/>
      <c r="R185" s="17"/>
      <c r="S185" s="17"/>
      <c r="T185" s="17"/>
      <c r="U185" s="17"/>
    </row>
    <row r="186" spans="1:21" s="13" customFormat="1" ht="12.75" customHeight="1" x14ac:dyDescent="0.25">
      <c r="A186" s="368" t="s">
        <v>540</v>
      </c>
      <c r="B186" s="21"/>
      <c r="C186" s="343" t="s">
        <v>745</v>
      </c>
      <c r="D186" s="346">
        <v>158562366.87</v>
      </c>
      <c r="E186" s="277">
        <v>158562366.87</v>
      </c>
      <c r="F186" s="277">
        <v>0</v>
      </c>
      <c r="G186" s="225">
        <v>715000</v>
      </c>
      <c r="H186" s="225">
        <v>103017043.48</v>
      </c>
      <c r="I186" s="325">
        <v>54830323.390000001</v>
      </c>
      <c r="J186" s="330">
        <v>152863260.84</v>
      </c>
      <c r="K186" s="278">
        <v>152863260.84</v>
      </c>
      <c r="L186" s="278">
        <v>0</v>
      </c>
      <c r="M186" s="226">
        <v>578820</v>
      </c>
      <c r="N186" s="226">
        <v>102283113.86</v>
      </c>
      <c r="O186" s="331">
        <v>50001326.979999997</v>
      </c>
      <c r="P186" s="17"/>
      <c r="Q186" s="17"/>
      <c r="R186" s="17"/>
      <c r="S186" s="17"/>
      <c r="T186" s="17"/>
      <c r="U186" s="17"/>
    </row>
    <row r="187" spans="1:21" s="13" customFormat="1" ht="12.75" customHeight="1" x14ac:dyDescent="0.25">
      <c r="A187" s="368" t="s">
        <v>559</v>
      </c>
      <c r="B187" s="21"/>
      <c r="C187" s="343" t="s">
        <v>746</v>
      </c>
      <c r="D187" s="346">
        <v>15590281.27</v>
      </c>
      <c r="E187" s="277">
        <v>15590281.27</v>
      </c>
      <c r="F187" s="277">
        <v>0</v>
      </c>
      <c r="G187" s="225">
        <v>0</v>
      </c>
      <c r="H187" s="225">
        <v>13732000</v>
      </c>
      <c r="I187" s="325">
        <v>1858281.27</v>
      </c>
      <c r="J187" s="330">
        <v>13659124.35</v>
      </c>
      <c r="K187" s="278">
        <v>13659124.35</v>
      </c>
      <c r="L187" s="278">
        <v>0</v>
      </c>
      <c r="M187" s="226">
        <v>0</v>
      </c>
      <c r="N187" s="226">
        <v>12148663.859999999</v>
      </c>
      <c r="O187" s="331">
        <v>1510460.49</v>
      </c>
      <c r="P187" s="17"/>
      <c r="Q187" s="17"/>
      <c r="R187" s="17"/>
      <c r="S187" s="17"/>
      <c r="T187" s="17"/>
      <c r="U187" s="17"/>
    </row>
    <row r="188" spans="1:21" s="13" customFormat="1" ht="12.75" customHeight="1" x14ac:dyDescent="0.25">
      <c r="A188" s="368" t="s">
        <v>542</v>
      </c>
      <c r="B188" s="21"/>
      <c r="C188" s="343" t="s">
        <v>747</v>
      </c>
      <c r="D188" s="346">
        <v>1371248.1</v>
      </c>
      <c r="E188" s="277">
        <v>1371248.1</v>
      </c>
      <c r="F188" s="277">
        <v>0</v>
      </c>
      <c r="G188" s="225">
        <v>0</v>
      </c>
      <c r="H188" s="225">
        <v>1371248.1</v>
      </c>
      <c r="I188" s="325">
        <v>0</v>
      </c>
      <c r="J188" s="330">
        <v>1000000</v>
      </c>
      <c r="K188" s="278">
        <v>1000000</v>
      </c>
      <c r="L188" s="278">
        <v>0</v>
      </c>
      <c r="M188" s="226">
        <v>0</v>
      </c>
      <c r="N188" s="226">
        <v>1000000</v>
      </c>
      <c r="O188" s="331">
        <v>0</v>
      </c>
      <c r="P188" s="17"/>
      <c r="Q188" s="17"/>
      <c r="R188" s="17"/>
      <c r="S188" s="17"/>
      <c r="T188" s="17"/>
      <c r="U188" s="17"/>
    </row>
    <row r="189" spans="1:21" s="13" customFormat="1" ht="12.75" customHeight="1" x14ac:dyDescent="0.25">
      <c r="A189" s="368" t="s">
        <v>686</v>
      </c>
      <c r="B189" s="21"/>
      <c r="C189" s="343" t="s">
        <v>748</v>
      </c>
      <c r="D189" s="346">
        <v>1371248.1</v>
      </c>
      <c r="E189" s="277">
        <v>1371248.1</v>
      </c>
      <c r="F189" s="277">
        <v>0</v>
      </c>
      <c r="G189" s="225">
        <v>0</v>
      </c>
      <c r="H189" s="225">
        <v>1371248.1</v>
      </c>
      <c r="I189" s="325">
        <v>0</v>
      </c>
      <c r="J189" s="330">
        <v>1000000</v>
      </c>
      <c r="K189" s="278">
        <v>1000000</v>
      </c>
      <c r="L189" s="278">
        <v>0</v>
      </c>
      <c r="M189" s="226">
        <v>0</v>
      </c>
      <c r="N189" s="226">
        <v>1000000</v>
      </c>
      <c r="O189" s="331">
        <v>0</v>
      </c>
      <c r="P189" s="17"/>
      <c r="Q189" s="17"/>
      <c r="R189" s="17"/>
      <c r="S189" s="17"/>
      <c r="T189" s="17"/>
      <c r="U189" s="17"/>
    </row>
    <row r="190" spans="1:21" s="13" customFormat="1" ht="12.75" customHeight="1" x14ac:dyDescent="0.25">
      <c r="A190" s="368" t="s">
        <v>688</v>
      </c>
      <c r="B190" s="21"/>
      <c r="C190" s="343" t="s">
        <v>749</v>
      </c>
      <c r="D190" s="346">
        <v>1371248.1</v>
      </c>
      <c r="E190" s="277">
        <v>1371248.1</v>
      </c>
      <c r="F190" s="277">
        <v>0</v>
      </c>
      <c r="G190" s="225">
        <v>0</v>
      </c>
      <c r="H190" s="225">
        <v>1371248.1</v>
      </c>
      <c r="I190" s="325">
        <v>0</v>
      </c>
      <c r="J190" s="330">
        <v>1000000</v>
      </c>
      <c r="K190" s="278">
        <v>1000000</v>
      </c>
      <c r="L190" s="278">
        <v>0</v>
      </c>
      <c r="M190" s="226">
        <v>0</v>
      </c>
      <c r="N190" s="226">
        <v>1000000</v>
      </c>
      <c r="O190" s="331">
        <v>0</v>
      </c>
      <c r="P190" s="17"/>
      <c r="Q190" s="17"/>
      <c r="R190" s="17"/>
      <c r="S190" s="17"/>
      <c r="T190" s="17"/>
      <c r="U190" s="17"/>
    </row>
    <row r="191" spans="1:21" s="13" customFormat="1" ht="12.75" customHeight="1" x14ac:dyDescent="0.25">
      <c r="A191" s="368" t="s">
        <v>750</v>
      </c>
      <c r="B191" s="21"/>
      <c r="C191" s="343" t="s">
        <v>751</v>
      </c>
      <c r="D191" s="346">
        <v>62516455.979999997</v>
      </c>
      <c r="E191" s="277">
        <v>62516455.979999997</v>
      </c>
      <c r="F191" s="277">
        <v>0</v>
      </c>
      <c r="G191" s="225">
        <v>950000</v>
      </c>
      <c r="H191" s="225">
        <v>61456200</v>
      </c>
      <c r="I191" s="325">
        <v>110255.98</v>
      </c>
      <c r="J191" s="330">
        <v>61938939.43</v>
      </c>
      <c r="K191" s="278">
        <v>61938939.43</v>
      </c>
      <c r="L191" s="278">
        <v>0</v>
      </c>
      <c r="M191" s="226">
        <v>830476.01</v>
      </c>
      <c r="N191" s="226">
        <v>60998207.439999998</v>
      </c>
      <c r="O191" s="331">
        <v>110255.98</v>
      </c>
      <c r="P191" s="17"/>
      <c r="Q191" s="17"/>
      <c r="R191" s="17"/>
      <c r="S191" s="17"/>
      <c r="T191" s="17"/>
      <c r="U191" s="17"/>
    </row>
    <row r="192" spans="1:21" s="13" customFormat="1" ht="12.75" customHeight="1" x14ac:dyDescent="0.25">
      <c r="A192" s="368" t="s">
        <v>536</v>
      </c>
      <c r="B192" s="21"/>
      <c r="C192" s="343" t="s">
        <v>752</v>
      </c>
      <c r="D192" s="346">
        <v>1055255.98</v>
      </c>
      <c r="E192" s="277">
        <v>1055255.98</v>
      </c>
      <c r="F192" s="277">
        <v>0</v>
      </c>
      <c r="G192" s="225">
        <v>950000</v>
      </c>
      <c r="H192" s="225">
        <v>95000</v>
      </c>
      <c r="I192" s="325">
        <v>10255.98</v>
      </c>
      <c r="J192" s="330">
        <v>909160.57</v>
      </c>
      <c r="K192" s="278">
        <v>909160.57</v>
      </c>
      <c r="L192" s="278">
        <v>0</v>
      </c>
      <c r="M192" s="226">
        <v>830476.01</v>
      </c>
      <c r="N192" s="226">
        <v>68428.58</v>
      </c>
      <c r="O192" s="331">
        <v>10255.98</v>
      </c>
      <c r="P192" s="17"/>
      <c r="Q192" s="17"/>
      <c r="R192" s="17"/>
      <c r="S192" s="17"/>
      <c r="T192" s="17"/>
      <c r="U192" s="17"/>
    </row>
    <row r="193" spans="1:21" s="13" customFormat="1" ht="12.75" customHeight="1" x14ac:dyDescent="0.25">
      <c r="A193" s="368" t="s">
        <v>538</v>
      </c>
      <c r="B193" s="21"/>
      <c r="C193" s="343" t="s">
        <v>753</v>
      </c>
      <c r="D193" s="346">
        <v>1055255.98</v>
      </c>
      <c r="E193" s="277">
        <v>1055255.98</v>
      </c>
      <c r="F193" s="277">
        <v>0</v>
      </c>
      <c r="G193" s="225">
        <v>950000</v>
      </c>
      <c r="H193" s="225">
        <v>95000</v>
      </c>
      <c r="I193" s="325">
        <v>10255.98</v>
      </c>
      <c r="J193" s="330">
        <v>909160.57</v>
      </c>
      <c r="K193" s="278">
        <v>909160.57</v>
      </c>
      <c r="L193" s="278">
        <v>0</v>
      </c>
      <c r="M193" s="226">
        <v>830476.01</v>
      </c>
      <c r="N193" s="226">
        <v>68428.58</v>
      </c>
      <c r="O193" s="331">
        <v>10255.98</v>
      </c>
      <c r="P193" s="17"/>
      <c r="Q193" s="17"/>
      <c r="R193" s="17"/>
      <c r="S193" s="17"/>
      <c r="T193" s="17"/>
      <c r="U193" s="17"/>
    </row>
    <row r="194" spans="1:21" s="13" customFormat="1" ht="12.75" customHeight="1" x14ac:dyDescent="0.25">
      <c r="A194" s="368" t="s">
        <v>540</v>
      </c>
      <c r="B194" s="21"/>
      <c r="C194" s="343" t="s">
        <v>754</v>
      </c>
      <c r="D194" s="346">
        <v>1055255.98</v>
      </c>
      <c r="E194" s="277">
        <v>1055255.98</v>
      </c>
      <c r="F194" s="277">
        <v>0</v>
      </c>
      <c r="G194" s="225">
        <v>950000</v>
      </c>
      <c r="H194" s="225">
        <v>95000</v>
      </c>
      <c r="I194" s="325">
        <v>10255.98</v>
      </c>
      <c r="J194" s="330">
        <v>909160.57</v>
      </c>
      <c r="K194" s="278">
        <v>909160.57</v>
      </c>
      <c r="L194" s="278">
        <v>0</v>
      </c>
      <c r="M194" s="226">
        <v>830476.01</v>
      </c>
      <c r="N194" s="226">
        <v>68428.58</v>
      </c>
      <c r="O194" s="331">
        <v>10255.98</v>
      </c>
      <c r="P194" s="17"/>
      <c r="Q194" s="17"/>
      <c r="R194" s="17"/>
      <c r="S194" s="17"/>
      <c r="T194" s="17"/>
      <c r="U194" s="17"/>
    </row>
    <row r="195" spans="1:21" s="13" customFormat="1" ht="12.75" customHeight="1" x14ac:dyDescent="0.25">
      <c r="A195" s="368" t="s">
        <v>672</v>
      </c>
      <c r="B195" s="21"/>
      <c r="C195" s="343" t="s">
        <v>755</v>
      </c>
      <c r="D195" s="346">
        <v>61361200</v>
      </c>
      <c r="E195" s="277">
        <v>61361200</v>
      </c>
      <c r="F195" s="277">
        <v>0</v>
      </c>
      <c r="G195" s="225">
        <v>0</v>
      </c>
      <c r="H195" s="225">
        <v>61361200</v>
      </c>
      <c r="I195" s="325">
        <v>0</v>
      </c>
      <c r="J195" s="330">
        <v>60929778.859999999</v>
      </c>
      <c r="K195" s="278">
        <v>60929778.859999999</v>
      </c>
      <c r="L195" s="278">
        <v>0</v>
      </c>
      <c r="M195" s="226">
        <v>0</v>
      </c>
      <c r="N195" s="226">
        <v>60929778.859999999</v>
      </c>
      <c r="O195" s="331">
        <v>0</v>
      </c>
      <c r="P195" s="17"/>
      <c r="Q195" s="17"/>
      <c r="R195" s="17"/>
      <c r="S195" s="17"/>
      <c r="T195" s="17"/>
      <c r="U195" s="17"/>
    </row>
    <row r="196" spans="1:21" s="13" customFormat="1" ht="12.75" customHeight="1" x14ac:dyDescent="0.25">
      <c r="A196" s="368" t="s">
        <v>709</v>
      </c>
      <c r="B196" s="21"/>
      <c r="C196" s="343" t="s">
        <v>756</v>
      </c>
      <c r="D196" s="346">
        <v>61361200</v>
      </c>
      <c r="E196" s="277">
        <v>61361200</v>
      </c>
      <c r="F196" s="277">
        <v>0</v>
      </c>
      <c r="G196" s="225">
        <v>0</v>
      </c>
      <c r="H196" s="225">
        <v>61361200</v>
      </c>
      <c r="I196" s="325">
        <v>0</v>
      </c>
      <c r="J196" s="330">
        <v>60929778.859999999</v>
      </c>
      <c r="K196" s="278">
        <v>60929778.859999999</v>
      </c>
      <c r="L196" s="278">
        <v>0</v>
      </c>
      <c r="M196" s="226">
        <v>0</v>
      </c>
      <c r="N196" s="226">
        <v>60929778.859999999</v>
      </c>
      <c r="O196" s="331">
        <v>0</v>
      </c>
      <c r="P196" s="17"/>
      <c r="Q196" s="17"/>
      <c r="R196" s="17"/>
      <c r="S196" s="17"/>
      <c r="T196" s="17"/>
      <c r="U196" s="17"/>
    </row>
    <row r="197" spans="1:21" s="13" customFormat="1" ht="12.75" customHeight="1" x14ac:dyDescent="0.25">
      <c r="A197" s="368" t="s">
        <v>711</v>
      </c>
      <c r="B197" s="21"/>
      <c r="C197" s="343" t="s">
        <v>757</v>
      </c>
      <c r="D197" s="346">
        <v>61361200</v>
      </c>
      <c r="E197" s="277">
        <v>61361200</v>
      </c>
      <c r="F197" s="277">
        <v>0</v>
      </c>
      <c r="G197" s="225">
        <v>0</v>
      </c>
      <c r="H197" s="225">
        <v>61361200</v>
      </c>
      <c r="I197" s="325">
        <v>0</v>
      </c>
      <c r="J197" s="330">
        <v>60929778.859999999</v>
      </c>
      <c r="K197" s="278">
        <v>60929778.859999999</v>
      </c>
      <c r="L197" s="278">
        <v>0</v>
      </c>
      <c r="M197" s="226">
        <v>0</v>
      </c>
      <c r="N197" s="226">
        <v>60929778.859999999</v>
      </c>
      <c r="O197" s="331">
        <v>0</v>
      </c>
      <c r="P197" s="17"/>
      <c r="Q197" s="17"/>
      <c r="R197" s="17"/>
      <c r="S197" s="17"/>
      <c r="T197" s="17"/>
      <c r="U197" s="17"/>
    </row>
    <row r="198" spans="1:21" s="13" customFormat="1" ht="12.75" customHeight="1" x14ac:dyDescent="0.25">
      <c r="A198" s="368" t="s">
        <v>542</v>
      </c>
      <c r="B198" s="21"/>
      <c r="C198" s="343" t="s">
        <v>1339</v>
      </c>
      <c r="D198" s="346">
        <v>100000</v>
      </c>
      <c r="E198" s="277">
        <v>100000</v>
      </c>
      <c r="F198" s="277">
        <v>0</v>
      </c>
      <c r="G198" s="225">
        <v>0</v>
      </c>
      <c r="H198" s="225">
        <v>0</v>
      </c>
      <c r="I198" s="325">
        <v>100000</v>
      </c>
      <c r="J198" s="330">
        <v>100000</v>
      </c>
      <c r="K198" s="278">
        <v>100000</v>
      </c>
      <c r="L198" s="278">
        <v>0</v>
      </c>
      <c r="M198" s="226">
        <v>0</v>
      </c>
      <c r="N198" s="226">
        <v>0</v>
      </c>
      <c r="O198" s="331">
        <v>100000</v>
      </c>
      <c r="P198" s="17"/>
      <c r="Q198" s="17"/>
      <c r="R198" s="17"/>
      <c r="S198" s="17"/>
      <c r="T198" s="17"/>
      <c r="U198" s="17"/>
    </row>
    <row r="199" spans="1:21" s="13" customFormat="1" ht="12.75" customHeight="1" x14ac:dyDescent="0.25">
      <c r="A199" s="368" t="s">
        <v>686</v>
      </c>
      <c r="B199" s="21"/>
      <c r="C199" s="343" t="s">
        <v>1340</v>
      </c>
      <c r="D199" s="346">
        <v>100000</v>
      </c>
      <c r="E199" s="277">
        <v>100000</v>
      </c>
      <c r="F199" s="277">
        <v>0</v>
      </c>
      <c r="G199" s="225">
        <v>0</v>
      </c>
      <c r="H199" s="225">
        <v>0</v>
      </c>
      <c r="I199" s="325">
        <v>100000</v>
      </c>
      <c r="J199" s="330">
        <v>100000</v>
      </c>
      <c r="K199" s="278">
        <v>100000</v>
      </c>
      <c r="L199" s="278">
        <v>0</v>
      </c>
      <c r="M199" s="226">
        <v>0</v>
      </c>
      <c r="N199" s="226">
        <v>0</v>
      </c>
      <c r="O199" s="331">
        <v>100000</v>
      </c>
      <c r="P199" s="17"/>
      <c r="Q199" s="17"/>
      <c r="R199" s="17"/>
      <c r="S199" s="17"/>
      <c r="T199" s="17"/>
      <c r="U199" s="17"/>
    </row>
    <row r="200" spans="1:21" s="13" customFormat="1" ht="12.75" customHeight="1" x14ac:dyDescent="0.25">
      <c r="A200" s="368" t="s">
        <v>1341</v>
      </c>
      <c r="B200" s="21"/>
      <c r="C200" s="343" t="s">
        <v>1342</v>
      </c>
      <c r="D200" s="346">
        <v>100000</v>
      </c>
      <c r="E200" s="277">
        <v>100000</v>
      </c>
      <c r="F200" s="277">
        <v>0</v>
      </c>
      <c r="G200" s="225">
        <v>0</v>
      </c>
      <c r="H200" s="225">
        <v>0</v>
      </c>
      <c r="I200" s="325">
        <v>100000</v>
      </c>
      <c r="J200" s="330">
        <v>100000</v>
      </c>
      <c r="K200" s="278">
        <v>100000</v>
      </c>
      <c r="L200" s="278">
        <v>0</v>
      </c>
      <c r="M200" s="226">
        <v>0</v>
      </c>
      <c r="N200" s="226">
        <v>0</v>
      </c>
      <c r="O200" s="331">
        <v>100000</v>
      </c>
      <c r="P200" s="17"/>
      <c r="Q200" s="17"/>
      <c r="R200" s="17"/>
      <c r="S200" s="17"/>
      <c r="T200" s="17"/>
      <c r="U200" s="17"/>
    </row>
    <row r="201" spans="1:21" s="13" customFormat="1" ht="12.75" customHeight="1" x14ac:dyDescent="0.25">
      <c r="A201" s="368" t="s">
        <v>758</v>
      </c>
      <c r="B201" s="21"/>
      <c r="C201" s="343" t="s">
        <v>759</v>
      </c>
      <c r="D201" s="346">
        <v>2474427469.6500001</v>
      </c>
      <c r="E201" s="277">
        <v>2474427469.6500001</v>
      </c>
      <c r="F201" s="277">
        <v>535000</v>
      </c>
      <c r="G201" s="225">
        <v>2474036136.8099999</v>
      </c>
      <c r="H201" s="225">
        <v>664155</v>
      </c>
      <c r="I201" s="325">
        <v>262177.84000000003</v>
      </c>
      <c r="J201" s="330">
        <v>2382214116.2199998</v>
      </c>
      <c r="K201" s="278">
        <v>2382214116.2199998</v>
      </c>
      <c r="L201" s="278">
        <v>535000</v>
      </c>
      <c r="M201" s="226">
        <v>2381854459.3899999</v>
      </c>
      <c r="N201" s="226">
        <v>644078.99</v>
      </c>
      <c r="O201" s="331">
        <v>250577.84</v>
      </c>
      <c r="P201" s="17"/>
      <c r="Q201" s="17"/>
      <c r="R201" s="17"/>
      <c r="S201" s="17"/>
      <c r="T201" s="17"/>
      <c r="U201" s="17"/>
    </row>
    <row r="202" spans="1:21" s="13" customFormat="1" ht="12.75" customHeight="1" x14ac:dyDescent="0.25">
      <c r="A202" s="368" t="s">
        <v>760</v>
      </c>
      <c r="B202" s="21"/>
      <c r="C202" s="343" t="s">
        <v>761</v>
      </c>
      <c r="D202" s="346">
        <v>770314165.54999995</v>
      </c>
      <c r="E202" s="277">
        <v>770314165.54999995</v>
      </c>
      <c r="F202" s="277">
        <v>0</v>
      </c>
      <c r="G202" s="225">
        <v>770314165.54999995</v>
      </c>
      <c r="H202" s="225">
        <v>0</v>
      </c>
      <c r="I202" s="325">
        <v>0</v>
      </c>
      <c r="J202" s="330">
        <v>761958298.20000005</v>
      </c>
      <c r="K202" s="278">
        <v>761958298.20000005</v>
      </c>
      <c r="L202" s="278">
        <v>0</v>
      </c>
      <c r="M202" s="226">
        <v>761958298.20000005</v>
      </c>
      <c r="N202" s="226">
        <v>0</v>
      </c>
      <c r="O202" s="331">
        <v>0</v>
      </c>
      <c r="P202" s="17"/>
      <c r="Q202" s="17"/>
      <c r="R202" s="17"/>
      <c r="S202" s="17"/>
      <c r="T202" s="17"/>
      <c r="U202" s="17"/>
    </row>
    <row r="203" spans="1:21" s="13" customFormat="1" ht="12.75" customHeight="1" x14ac:dyDescent="0.25">
      <c r="A203" s="368" t="s">
        <v>672</v>
      </c>
      <c r="B203" s="21"/>
      <c r="C203" s="343" t="s">
        <v>762</v>
      </c>
      <c r="D203" s="346">
        <v>770314165.54999995</v>
      </c>
      <c r="E203" s="277">
        <v>770314165.54999995</v>
      </c>
      <c r="F203" s="277">
        <v>0</v>
      </c>
      <c r="G203" s="225">
        <v>770314165.54999995</v>
      </c>
      <c r="H203" s="225">
        <v>0</v>
      </c>
      <c r="I203" s="325">
        <v>0</v>
      </c>
      <c r="J203" s="330">
        <v>761958298.20000005</v>
      </c>
      <c r="K203" s="278">
        <v>761958298.20000005</v>
      </c>
      <c r="L203" s="278">
        <v>0</v>
      </c>
      <c r="M203" s="226">
        <v>761958298.20000005</v>
      </c>
      <c r="N203" s="226">
        <v>0</v>
      </c>
      <c r="O203" s="331">
        <v>0</v>
      </c>
      <c r="P203" s="17"/>
      <c r="Q203" s="17"/>
      <c r="R203" s="17"/>
      <c r="S203" s="17"/>
      <c r="T203" s="17"/>
      <c r="U203" s="17"/>
    </row>
    <row r="204" spans="1:21" s="13" customFormat="1" ht="12.75" customHeight="1" x14ac:dyDescent="0.25">
      <c r="A204" s="368" t="s">
        <v>709</v>
      </c>
      <c r="B204" s="21"/>
      <c r="C204" s="343" t="s">
        <v>763</v>
      </c>
      <c r="D204" s="346">
        <v>532050343.69</v>
      </c>
      <c r="E204" s="277">
        <v>532050343.69</v>
      </c>
      <c r="F204" s="277">
        <v>0</v>
      </c>
      <c r="G204" s="225">
        <v>532050343.69</v>
      </c>
      <c r="H204" s="225">
        <v>0</v>
      </c>
      <c r="I204" s="325">
        <v>0</v>
      </c>
      <c r="J204" s="330">
        <v>528522017.86000001</v>
      </c>
      <c r="K204" s="278">
        <v>528522017.86000001</v>
      </c>
      <c r="L204" s="278">
        <v>0</v>
      </c>
      <c r="M204" s="226">
        <v>528522017.86000001</v>
      </c>
      <c r="N204" s="226">
        <v>0</v>
      </c>
      <c r="O204" s="331">
        <v>0</v>
      </c>
      <c r="P204" s="17"/>
      <c r="Q204" s="17"/>
      <c r="R204" s="17"/>
      <c r="S204" s="17"/>
      <c r="T204" s="17"/>
      <c r="U204" s="17"/>
    </row>
    <row r="205" spans="1:21" s="13" customFormat="1" ht="12.75" customHeight="1" x14ac:dyDescent="0.25">
      <c r="A205" s="368" t="s">
        <v>711</v>
      </c>
      <c r="B205" s="21"/>
      <c r="C205" s="343" t="s">
        <v>764</v>
      </c>
      <c r="D205" s="346">
        <v>488684435.77999997</v>
      </c>
      <c r="E205" s="277">
        <v>488684435.77999997</v>
      </c>
      <c r="F205" s="277">
        <v>0</v>
      </c>
      <c r="G205" s="225">
        <v>488684435.77999997</v>
      </c>
      <c r="H205" s="225">
        <v>0</v>
      </c>
      <c r="I205" s="325">
        <v>0</v>
      </c>
      <c r="J205" s="330">
        <v>486043215</v>
      </c>
      <c r="K205" s="278">
        <v>486043215</v>
      </c>
      <c r="L205" s="278">
        <v>0</v>
      </c>
      <c r="M205" s="226">
        <v>486043215</v>
      </c>
      <c r="N205" s="226">
        <v>0</v>
      </c>
      <c r="O205" s="331">
        <v>0</v>
      </c>
      <c r="P205" s="17"/>
      <c r="Q205" s="17"/>
      <c r="R205" s="17"/>
      <c r="S205" s="17"/>
      <c r="T205" s="17"/>
      <c r="U205" s="17"/>
    </row>
    <row r="206" spans="1:21" s="13" customFormat="1" ht="12.75" customHeight="1" x14ac:dyDescent="0.25">
      <c r="A206" s="368" t="s">
        <v>713</v>
      </c>
      <c r="B206" s="21"/>
      <c r="C206" s="343" t="s">
        <v>765</v>
      </c>
      <c r="D206" s="346">
        <v>43365907.909999996</v>
      </c>
      <c r="E206" s="277">
        <v>43365907.909999996</v>
      </c>
      <c r="F206" s="277">
        <v>0</v>
      </c>
      <c r="G206" s="225">
        <v>43365907.909999996</v>
      </c>
      <c r="H206" s="225">
        <v>0</v>
      </c>
      <c r="I206" s="325">
        <v>0</v>
      </c>
      <c r="J206" s="330">
        <v>42478802.859999999</v>
      </c>
      <c r="K206" s="278">
        <v>42478802.859999999</v>
      </c>
      <c r="L206" s="278">
        <v>0</v>
      </c>
      <c r="M206" s="226">
        <v>42478802.859999999</v>
      </c>
      <c r="N206" s="226">
        <v>0</v>
      </c>
      <c r="O206" s="331">
        <v>0</v>
      </c>
      <c r="P206" s="17"/>
      <c r="Q206" s="17"/>
      <c r="R206" s="17"/>
      <c r="S206" s="17"/>
      <c r="T206" s="17"/>
      <c r="U206" s="17"/>
    </row>
    <row r="207" spans="1:21" s="13" customFormat="1" ht="12.75" customHeight="1" x14ac:dyDescent="0.25">
      <c r="A207" s="368" t="s">
        <v>766</v>
      </c>
      <c r="B207" s="21"/>
      <c r="C207" s="343" t="s">
        <v>767</v>
      </c>
      <c r="D207" s="346">
        <v>238263821.86000001</v>
      </c>
      <c r="E207" s="277">
        <v>238263821.86000001</v>
      </c>
      <c r="F207" s="277">
        <v>0</v>
      </c>
      <c r="G207" s="225">
        <v>238263821.86000001</v>
      </c>
      <c r="H207" s="225">
        <v>0</v>
      </c>
      <c r="I207" s="325">
        <v>0</v>
      </c>
      <c r="J207" s="330">
        <v>233436280.34</v>
      </c>
      <c r="K207" s="278">
        <v>233436280.34</v>
      </c>
      <c r="L207" s="278">
        <v>0</v>
      </c>
      <c r="M207" s="226">
        <v>233436280.34</v>
      </c>
      <c r="N207" s="226">
        <v>0</v>
      </c>
      <c r="O207" s="331">
        <v>0</v>
      </c>
      <c r="P207" s="17"/>
      <c r="Q207" s="17"/>
      <c r="R207" s="17"/>
      <c r="S207" s="17"/>
      <c r="T207" s="17"/>
      <c r="U207" s="17"/>
    </row>
    <row r="208" spans="1:21" s="13" customFormat="1" ht="12.75" customHeight="1" x14ac:dyDescent="0.25">
      <c r="A208" s="368" t="s">
        <v>768</v>
      </c>
      <c r="B208" s="21"/>
      <c r="C208" s="343" t="s">
        <v>769</v>
      </c>
      <c r="D208" s="346">
        <v>225963838.59</v>
      </c>
      <c r="E208" s="277">
        <v>225963838.59</v>
      </c>
      <c r="F208" s="277">
        <v>0</v>
      </c>
      <c r="G208" s="225">
        <v>225963838.59</v>
      </c>
      <c r="H208" s="225">
        <v>0</v>
      </c>
      <c r="I208" s="325">
        <v>0</v>
      </c>
      <c r="J208" s="330">
        <v>221253153</v>
      </c>
      <c r="K208" s="278">
        <v>221253153</v>
      </c>
      <c r="L208" s="278">
        <v>0</v>
      </c>
      <c r="M208" s="226">
        <v>221253153</v>
      </c>
      <c r="N208" s="226">
        <v>0</v>
      </c>
      <c r="O208" s="331">
        <v>0</v>
      </c>
      <c r="P208" s="17"/>
      <c r="Q208" s="17"/>
      <c r="R208" s="17"/>
      <c r="S208" s="17"/>
      <c r="T208" s="17"/>
      <c r="U208" s="17"/>
    </row>
    <row r="209" spans="1:21" s="13" customFormat="1" ht="12.75" customHeight="1" x14ac:dyDescent="0.25">
      <c r="A209" s="368" t="s">
        <v>770</v>
      </c>
      <c r="B209" s="21"/>
      <c r="C209" s="343" t="s">
        <v>771</v>
      </c>
      <c r="D209" s="346">
        <v>12299983.27</v>
      </c>
      <c r="E209" s="277">
        <v>12299983.27</v>
      </c>
      <c r="F209" s="277">
        <v>0</v>
      </c>
      <c r="G209" s="225">
        <v>12299983.27</v>
      </c>
      <c r="H209" s="225">
        <v>0</v>
      </c>
      <c r="I209" s="325">
        <v>0</v>
      </c>
      <c r="J209" s="330">
        <v>12183127.34</v>
      </c>
      <c r="K209" s="278">
        <v>12183127.34</v>
      </c>
      <c r="L209" s="278">
        <v>0</v>
      </c>
      <c r="M209" s="226">
        <v>12183127.34</v>
      </c>
      <c r="N209" s="226">
        <v>0</v>
      </c>
      <c r="O209" s="331">
        <v>0</v>
      </c>
      <c r="P209" s="17"/>
      <c r="Q209" s="17"/>
      <c r="R209" s="17"/>
      <c r="S209" s="17"/>
      <c r="T209" s="17"/>
      <c r="U209" s="17"/>
    </row>
    <row r="210" spans="1:21" s="13" customFormat="1" ht="12.75" customHeight="1" x14ac:dyDescent="0.25">
      <c r="A210" s="368" t="s">
        <v>772</v>
      </c>
      <c r="B210" s="21"/>
      <c r="C210" s="343" t="s">
        <v>773</v>
      </c>
      <c r="D210" s="346">
        <v>1501847488.26</v>
      </c>
      <c r="E210" s="277">
        <v>1501847488.26</v>
      </c>
      <c r="F210" s="277">
        <v>0</v>
      </c>
      <c r="G210" s="225">
        <v>1501847488.26</v>
      </c>
      <c r="H210" s="225">
        <v>0</v>
      </c>
      <c r="I210" s="325">
        <v>0</v>
      </c>
      <c r="J210" s="330">
        <v>1425100772.0999999</v>
      </c>
      <c r="K210" s="278">
        <v>1425100772.0999999</v>
      </c>
      <c r="L210" s="278">
        <v>0</v>
      </c>
      <c r="M210" s="226">
        <v>1425100772.0999999</v>
      </c>
      <c r="N210" s="226">
        <v>0</v>
      </c>
      <c r="O210" s="331">
        <v>0</v>
      </c>
      <c r="P210" s="17"/>
      <c r="Q210" s="17"/>
      <c r="R210" s="17"/>
      <c r="S210" s="17"/>
      <c r="T210" s="17"/>
      <c r="U210" s="17"/>
    </row>
    <row r="211" spans="1:21" s="13" customFormat="1" ht="12.75" customHeight="1" x14ac:dyDescent="0.25">
      <c r="A211" s="368" t="s">
        <v>730</v>
      </c>
      <c r="B211" s="21"/>
      <c r="C211" s="343" t="s">
        <v>774</v>
      </c>
      <c r="D211" s="346">
        <v>349802500</v>
      </c>
      <c r="E211" s="277">
        <v>349802500</v>
      </c>
      <c r="F211" s="277">
        <v>0</v>
      </c>
      <c r="G211" s="225">
        <v>349802500</v>
      </c>
      <c r="H211" s="225">
        <v>0</v>
      </c>
      <c r="I211" s="325">
        <v>0</v>
      </c>
      <c r="J211" s="330">
        <v>295528283.54000002</v>
      </c>
      <c r="K211" s="278">
        <v>295528283.54000002</v>
      </c>
      <c r="L211" s="278">
        <v>0</v>
      </c>
      <c r="M211" s="226">
        <v>295528283.54000002</v>
      </c>
      <c r="N211" s="226">
        <v>0</v>
      </c>
      <c r="O211" s="331">
        <v>0</v>
      </c>
      <c r="P211" s="17"/>
      <c r="Q211" s="17"/>
      <c r="R211" s="17"/>
      <c r="S211" s="17"/>
      <c r="T211" s="17"/>
      <c r="U211" s="17"/>
    </row>
    <row r="212" spans="1:21" s="13" customFormat="1" ht="12.75" customHeight="1" x14ac:dyDescent="0.25">
      <c r="A212" s="368" t="s">
        <v>732</v>
      </c>
      <c r="B212" s="21"/>
      <c r="C212" s="343" t="s">
        <v>775</v>
      </c>
      <c r="D212" s="346">
        <v>349802500</v>
      </c>
      <c r="E212" s="277">
        <v>349802500</v>
      </c>
      <c r="F212" s="277">
        <v>0</v>
      </c>
      <c r="G212" s="225">
        <v>349802500</v>
      </c>
      <c r="H212" s="225">
        <v>0</v>
      </c>
      <c r="I212" s="325">
        <v>0</v>
      </c>
      <c r="J212" s="330">
        <v>295528283.54000002</v>
      </c>
      <c r="K212" s="278">
        <v>295528283.54000002</v>
      </c>
      <c r="L212" s="278">
        <v>0</v>
      </c>
      <c r="M212" s="226">
        <v>295528283.54000002</v>
      </c>
      <c r="N212" s="226">
        <v>0</v>
      </c>
      <c r="O212" s="331">
        <v>0</v>
      </c>
      <c r="P212" s="17"/>
      <c r="Q212" s="17"/>
      <c r="R212" s="17"/>
      <c r="S212" s="17"/>
      <c r="T212" s="17"/>
      <c r="U212" s="17"/>
    </row>
    <row r="213" spans="1:21" s="13" customFormat="1" ht="12.75" customHeight="1" x14ac:dyDescent="0.25">
      <c r="A213" s="368" t="s">
        <v>734</v>
      </c>
      <c r="B213" s="21"/>
      <c r="C213" s="343" t="s">
        <v>776</v>
      </c>
      <c r="D213" s="346">
        <v>349802500</v>
      </c>
      <c r="E213" s="277">
        <v>349802500</v>
      </c>
      <c r="F213" s="277">
        <v>0</v>
      </c>
      <c r="G213" s="225">
        <v>349802500</v>
      </c>
      <c r="H213" s="225">
        <v>0</v>
      </c>
      <c r="I213" s="325">
        <v>0</v>
      </c>
      <c r="J213" s="330">
        <v>295528283.54000002</v>
      </c>
      <c r="K213" s="278">
        <v>295528283.54000002</v>
      </c>
      <c r="L213" s="278">
        <v>0</v>
      </c>
      <c r="M213" s="226">
        <v>295528283.54000002</v>
      </c>
      <c r="N213" s="226">
        <v>0</v>
      </c>
      <c r="O213" s="331">
        <v>0</v>
      </c>
      <c r="P213" s="17"/>
      <c r="Q213" s="17"/>
      <c r="R213" s="17"/>
      <c r="S213" s="17"/>
      <c r="T213" s="17"/>
      <c r="U213" s="17"/>
    </row>
    <row r="214" spans="1:21" s="13" customFormat="1" ht="12.75" customHeight="1" x14ac:dyDescent="0.25">
      <c r="A214" s="368" t="s">
        <v>672</v>
      </c>
      <c r="B214" s="21"/>
      <c r="C214" s="343" t="s">
        <v>777</v>
      </c>
      <c r="D214" s="346">
        <v>1152044988.26</v>
      </c>
      <c r="E214" s="277">
        <v>1152044988.26</v>
      </c>
      <c r="F214" s="277">
        <v>0</v>
      </c>
      <c r="G214" s="225">
        <v>1152044988.26</v>
      </c>
      <c r="H214" s="225">
        <v>0</v>
      </c>
      <c r="I214" s="325">
        <v>0</v>
      </c>
      <c r="J214" s="330">
        <v>1129572488.5599999</v>
      </c>
      <c r="K214" s="278">
        <v>1129572488.5599999</v>
      </c>
      <c r="L214" s="278">
        <v>0</v>
      </c>
      <c r="M214" s="226">
        <v>1129572488.5599999</v>
      </c>
      <c r="N214" s="226">
        <v>0</v>
      </c>
      <c r="O214" s="331">
        <v>0</v>
      </c>
      <c r="P214" s="17"/>
      <c r="Q214" s="17"/>
      <c r="R214" s="17"/>
      <c r="S214" s="17"/>
      <c r="T214" s="17"/>
      <c r="U214" s="17"/>
    </row>
    <row r="215" spans="1:21" s="13" customFormat="1" ht="12.75" customHeight="1" x14ac:dyDescent="0.25">
      <c r="A215" s="368" t="s">
        <v>709</v>
      </c>
      <c r="B215" s="21"/>
      <c r="C215" s="343" t="s">
        <v>778</v>
      </c>
      <c r="D215" s="346">
        <v>837155782.62</v>
      </c>
      <c r="E215" s="277">
        <v>837155782.62</v>
      </c>
      <c r="F215" s="277">
        <v>0</v>
      </c>
      <c r="G215" s="225">
        <v>837155782.62</v>
      </c>
      <c r="H215" s="225">
        <v>0</v>
      </c>
      <c r="I215" s="325">
        <v>0</v>
      </c>
      <c r="J215" s="330">
        <v>820178809.73000002</v>
      </c>
      <c r="K215" s="278">
        <v>820178809.73000002</v>
      </c>
      <c r="L215" s="278">
        <v>0</v>
      </c>
      <c r="M215" s="226">
        <v>820178809.73000002</v>
      </c>
      <c r="N215" s="226">
        <v>0</v>
      </c>
      <c r="O215" s="331">
        <v>0</v>
      </c>
      <c r="P215" s="17"/>
      <c r="Q215" s="17"/>
      <c r="R215" s="17"/>
      <c r="S215" s="17"/>
      <c r="T215" s="17"/>
      <c r="U215" s="17"/>
    </row>
    <row r="216" spans="1:21" s="13" customFormat="1" ht="12.75" customHeight="1" x14ac:dyDescent="0.25">
      <c r="A216" s="368" t="s">
        <v>711</v>
      </c>
      <c r="B216" s="21"/>
      <c r="C216" s="343" t="s">
        <v>779</v>
      </c>
      <c r="D216" s="346">
        <v>629838389.88999999</v>
      </c>
      <c r="E216" s="277">
        <v>629838389.88999999</v>
      </c>
      <c r="F216" s="277">
        <v>0</v>
      </c>
      <c r="G216" s="225">
        <v>629838389.88999999</v>
      </c>
      <c r="H216" s="225">
        <v>0</v>
      </c>
      <c r="I216" s="325">
        <v>0</v>
      </c>
      <c r="J216" s="330">
        <v>619811603.88999999</v>
      </c>
      <c r="K216" s="278">
        <v>619811603.88999999</v>
      </c>
      <c r="L216" s="278">
        <v>0</v>
      </c>
      <c r="M216" s="226">
        <v>619811603.88999999</v>
      </c>
      <c r="N216" s="226">
        <v>0</v>
      </c>
      <c r="O216" s="331">
        <v>0</v>
      </c>
      <c r="P216" s="17"/>
      <c r="Q216" s="17"/>
      <c r="R216" s="17"/>
      <c r="S216" s="17"/>
      <c r="T216" s="17"/>
      <c r="U216" s="17"/>
    </row>
    <row r="217" spans="1:21" s="13" customFormat="1" ht="12.75" customHeight="1" x14ac:dyDescent="0.25">
      <c r="A217" s="368" t="s">
        <v>713</v>
      </c>
      <c r="B217" s="21"/>
      <c r="C217" s="343" t="s">
        <v>780</v>
      </c>
      <c r="D217" s="346">
        <v>207317392.72999999</v>
      </c>
      <c r="E217" s="277">
        <v>207317392.72999999</v>
      </c>
      <c r="F217" s="277">
        <v>0</v>
      </c>
      <c r="G217" s="225">
        <v>207317392.72999999</v>
      </c>
      <c r="H217" s="225">
        <v>0</v>
      </c>
      <c r="I217" s="325">
        <v>0</v>
      </c>
      <c r="J217" s="330">
        <v>200367205.84</v>
      </c>
      <c r="K217" s="278">
        <v>200367205.84</v>
      </c>
      <c r="L217" s="278">
        <v>0</v>
      </c>
      <c r="M217" s="226">
        <v>200367205.84</v>
      </c>
      <c r="N217" s="226">
        <v>0</v>
      </c>
      <c r="O217" s="331">
        <v>0</v>
      </c>
      <c r="P217" s="17"/>
      <c r="Q217" s="17"/>
      <c r="R217" s="17"/>
      <c r="S217" s="17"/>
      <c r="T217" s="17"/>
      <c r="U217" s="17"/>
    </row>
    <row r="218" spans="1:21" s="13" customFormat="1" ht="12.75" customHeight="1" x14ac:dyDescent="0.25">
      <c r="A218" s="368" t="s">
        <v>766</v>
      </c>
      <c r="B218" s="21"/>
      <c r="C218" s="343" t="s">
        <v>781</v>
      </c>
      <c r="D218" s="346">
        <v>314889205.63999999</v>
      </c>
      <c r="E218" s="277">
        <v>314889205.63999999</v>
      </c>
      <c r="F218" s="277">
        <v>0</v>
      </c>
      <c r="G218" s="225">
        <v>314889205.63999999</v>
      </c>
      <c r="H218" s="225">
        <v>0</v>
      </c>
      <c r="I218" s="325">
        <v>0</v>
      </c>
      <c r="J218" s="330">
        <v>309393678.82999998</v>
      </c>
      <c r="K218" s="278">
        <v>309393678.82999998</v>
      </c>
      <c r="L218" s="278">
        <v>0</v>
      </c>
      <c r="M218" s="226">
        <v>309393678.82999998</v>
      </c>
      <c r="N218" s="226">
        <v>0</v>
      </c>
      <c r="O218" s="331">
        <v>0</v>
      </c>
      <c r="P218" s="17"/>
      <c r="Q218" s="17"/>
      <c r="R218" s="17"/>
      <c r="S218" s="17"/>
      <c r="T218" s="17"/>
      <c r="U218" s="17"/>
    </row>
    <row r="219" spans="1:21" s="13" customFormat="1" ht="12.75" customHeight="1" x14ac:dyDescent="0.25">
      <c r="A219" s="368" t="s">
        <v>768</v>
      </c>
      <c r="B219" s="21"/>
      <c r="C219" s="343" t="s">
        <v>782</v>
      </c>
      <c r="D219" s="346">
        <v>236580642.11000001</v>
      </c>
      <c r="E219" s="277">
        <v>236580642.11000001</v>
      </c>
      <c r="F219" s="277">
        <v>0</v>
      </c>
      <c r="G219" s="225">
        <v>236580642.11000001</v>
      </c>
      <c r="H219" s="225">
        <v>0</v>
      </c>
      <c r="I219" s="325">
        <v>0</v>
      </c>
      <c r="J219" s="330">
        <v>234519842.11000001</v>
      </c>
      <c r="K219" s="278">
        <v>234519842.11000001</v>
      </c>
      <c r="L219" s="278">
        <v>0</v>
      </c>
      <c r="M219" s="226">
        <v>234519842.11000001</v>
      </c>
      <c r="N219" s="226">
        <v>0</v>
      </c>
      <c r="O219" s="331">
        <v>0</v>
      </c>
      <c r="P219" s="17"/>
      <c r="Q219" s="17"/>
      <c r="R219" s="17"/>
      <c r="S219" s="17"/>
      <c r="T219" s="17"/>
      <c r="U219" s="17"/>
    </row>
    <row r="220" spans="1:21" s="13" customFormat="1" ht="12.75" customHeight="1" x14ac:dyDescent="0.25">
      <c r="A220" s="368" t="s">
        <v>770</v>
      </c>
      <c r="B220" s="21"/>
      <c r="C220" s="343" t="s">
        <v>783</v>
      </c>
      <c r="D220" s="346">
        <v>78308563.530000001</v>
      </c>
      <c r="E220" s="277">
        <v>78308563.530000001</v>
      </c>
      <c r="F220" s="277">
        <v>0</v>
      </c>
      <c r="G220" s="225">
        <v>78308563.530000001</v>
      </c>
      <c r="H220" s="225">
        <v>0</v>
      </c>
      <c r="I220" s="325">
        <v>0</v>
      </c>
      <c r="J220" s="330">
        <v>74873836.719999999</v>
      </c>
      <c r="K220" s="278">
        <v>74873836.719999999</v>
      </c>
      <c r="L220" s="278">
        <v>0</v>
      </c>
      <c r="M220" s="226">
        <v>74873836.719999999</v>
      </c>
      <c r="N220" s="226">
        <v>0</v>
      </c>
      <c r="O220" s="331">
        <v>0</v>
      </c>
      <c r="P220" s="17"/>
      <c r="Q220" s="17"/>
      <c r="R220" s="17"/>
      <c r="S220" s="17"/>
      <c r="T220" s="17"/>
      <c r="U220" s="17"/>
    </row>
    <row r="221" spans="1:21" s="13" customFormat="1" ht="12.75" customHeight="1" x14ac:dyDescent="0.25">
      <c r="A221" s="368" t="s">
        <v>784</v>
      </c>
      <c r="B221" s="21"/>
      <c r="C221" s="343" t="s">
        <v>785</v>
      </c>
      <c r="D221" s="346">
        <v>106024183</v>
      </c>
      <c r="E221" s="277">
        <v>106024183</v>
      </c>
      <c r="F221" s="277">
        <v>0</v>
      </c>
      <c r="G221" s="225">
        <v>106024183</v>
      </c>
      <c r="H221" s="225">
        <v>0</v>
      </c>
      <c r="I221" s="325">
        <v>0</v>
      </c>
      <c r="J221" s="330">
        <v>101669928</v>
      </c>
      <c r="K221" s="278">
        <v>101669928</v>
      </c>
      <c r="L221" s="278">
        <v>0</v>
      </c>
      <c r="M221" s="226">
        <v>101669928</v>
      </c>
      <c r="N221" s="226">
        <v>0</v>
      </c>
      <c r="O221" s="331">
        <v>0</v>
      </c>
      <c r="P221" s="17"/>
      <c r="Q221" s="17"/>
      <c r="R221" s="17"/>
      <c r="S221" s="17"/>
      <c r="T221" s="17"/>
      <c r="U221" s="17"/>
    </row>
    <row r="222" spans="1:21" s="13" customFormat="1" ht="12.75" customHeight="1" x14ac:dyDescent="0.25">
      <c r="A222" s="368" t="s">
        <v>672</v>
      </c>
      <c r="B222" s="21"/>
      <c r="C222" s="343" t="s">
        <v>786</v>
      </c>
      <c r="D222" s="346">
        <v>105500283</v>
      </c>
      <c r="E222" s="277">
        <v>105500283</v>
      </c>
      <c r="F222" s="277">
        <v>0</v>
      </c>
      <c r="G222" s="225">
        <v>105500283</v>
      </c>
      <c r="H222" s="225">
        <v>0</v>
      </c>
      <c r="I222" s="325">
        <v>0</v>
      </c>
      <c r="J222" s="330">
        <v>101669928</v>
      </c>
      <c r="K222" s="278">
        <v>101669928</v>
      </c>
      <c r="L222" s="278">
        <v>0</v>
      </c>
      <c r="M222" s="226">
        <v>101669928</v>
      </c>
      <c r="N222" s="226">
        <v>0</v>
      </c>
      <c r="O222" s="331">
        <v>0</v>
      </c>
      <c r="P222" s="17"/>
      <c r="Q222" s="17"/>
      <c r="R222" s="17"/>
      <c r="S222" s="17"/>
      <c r="T222" s="17"/>
      <c r="U222" s="17"/>
    </row>
    <row r="223" spans="1:21" s="13" customFormat="1" ht="12.75" customHeight="1" x14ac:dyDescent="0.25">
      <c r="A223" s="368" t="s">
        <v>709</v>
      </c>
      <c r="B223" s="21"/>
      <c r="C223" s="343" t="s">
        <v>787</v>
      </c>
      <c r="D223" s="346">
        <v>48022083</v>
      </c>
      <c r="E223" s="277">
        <v>48022083</v>
      </c>
      <c r="F223" s="277">
        <v>0</v>
      </c>
      <c r="G223" s="225">
        <v>48022083</v>
      </c>
      <c r="H223" s="225">
        <v>0</v>
      </c>
      <c r="I223" s="325">
        <v>0</v>
      </c>
      <c r="J223" s="330">
        <v>44191728</v>
      </c>
      <c r="K223" s="278">
        <v>44191728</v>
      </c>
      <c r="L223" s="278">
        <v>0</v>
      </c>
      <c r="M223" s="226">
        <v>44191728</v>
      </c>
      <c r="N223" s="226">
        <v>0</v>
      </c>
      <c r="O223" s="331">
        <v>0</v>
      </c>
      <c r="P223" s="17"/>
      <c r="Q223" s="17"/>
      <c r="R223" s="17"/>
      <c r="S223" s="17"/>
      <c r="T223" s="17"/>
      <c r="U223" s="17"/>
    </row>
    <row r="224" spans="1:21" s="13" customFormat="1" ht="12.75" customHeight="1" x14ac:dyDescent="0.25">
      <c r="A224" s="368" t="s">
        <v>711</v>
      </c>
      <c r="B224" s="21"/>
      <c r="C224" s="343" t="s">
        <v>788</v>
      </c>
      <c r="D224" s="346">
        <v>11742400</v>
      </c>
      <c r="E224" s="277">
        <v>11742400</v>
      </c>
      <c r="F224" s="277">
        <v>0</v>
      </c>
      <c r="G224" s="225">
        <v>11742400</v>
      </c>
      <c r="H224" s="225">
        <v>0</v>
      </c>
      <c r="I224" s="325">
        <v>0</v>
      </c>
      <c r="J224" s="330">
        <v>11742400</v>
      </c>
      <c r="K224" s="278">
        <v>11742400</v>
      </c>
      <c r="L224" s="278">
        <v>0</v>
      </c>
      <c r="M224" s="226">
        <v>11742400</v>
      </c>
      <c r="N224" s="226">
        <v>0</v>
      </c>
      <c r="O224" s="331">
        <v>0</v>
      </c>
      <c r="P224" s="17"/>
      <c r="Q224" s="17"/>
      <c r="R224" s="17"/>
      <c r="S224" s="17"/>
      <c r="T224" s="17"/>
      <c r="U224" s="17"/>
    </row>
    <row r="225" spans="1:21" s="13" customFormat="1" ht="12.75" customHeight="1" x14ac:dyDescent="0.25">
      <c r="A225" s="368" t="s">
        <v>713</v>
      </c>
      <c r="B225" s="21"/>
      <c r="C225" s="343" t="s">
        <v>789</v>
      </c>
      <c r="D225" s="346">
        <v>3248183</v>
      </c>
      <c r="E225" s="277">
        <v>3248183</v>
      </c>
      <c r="F225" s="277">
        <v>0</v>
      </c>
      <c r="G225" s="225">
        <v>3248183</v>
      </c>
      <c r="H225" s="225">
        <v>0</v>
      </c>
      <c r="I225" s="325">
        <v>0</v>
      </c>
      <c r="J225" s="330">
        <v>3248102</v>
      </c>
      <c r="K225" s="278">
        <v>3248102</v>
      </c>
      <c r="L225" s="278">
        <v>0</v>
      </c>
      <c r="M225" s="226">
        <v>3248102</v>
      </c>
      <c r="N225" s="226">
        <v>0</v>
      </c>
      <c r="O225" s="331">
        <v>0</v>
      </c>
      <c r="P225" s="17"/>
      <c r="Q225" s="17"/>
      <c r="R225" s="17"/>
      <c r="S225" s="17"/>
      <c r="T225" s="17"/>
      <c r="U225" s="17"/>
    </row>
    <row r="226" spans="1:21" s="13" customFormat="1" ht="12.75" customHeight="1" x14ac:dyDescent="0.25">
      <c r="A226" s="368" t="s">
        <v>790</v>
      </c>
      <c r="B226" s="21"/>
      <c r="C226" s="343" t="s">
        <v>791</v>
      </c>
      <c r="D226" s="346">
        <v>33031500</v>
      </c>
      <c r="E226" s="277">
        <v>33031500</v>
      </c>
      <c r="F226" s="277">
        <v>0</v>
      </c>
      <c r="G226" s="225">
        <v>33031500</v>
      </c>
      <c r="H226" s="225">
        <v>0</v>
      </c>
      <c r="I226" s="325">
        <v>0</v>
      </c>
      <c r="J226" s="330">
        <v>29201226</v>
      </c>
      <c r="K226" s="278">
        <v>29201226</v>
      </c>
      <c r="L226" s="278">
        <v>0</v>
      </c>
      <c r="M226" s="226">
        <v>29201226</v>
      </c>
      <c r="N226" s="226">
        <v>0</v>
      </c>
      <c r="O226" s="331">
        <v>0</v>
      </c>
      <c r="P226" s="17"/>
      <c r="Q226" s="17"/>
      <c r="R226" s="17"/>
      <c r="S226" s="17"/>
      <c r="T226" s="17"/>
      <c r="U226" s="17"/>
    </row>
    <row r="227" spans="1:21" s="13" customFormat="1" ht="12.75" customHeight="1" x14ac:dyDescent="0.25">
      <c r="A227" s="368" t="s">
        <v>766</v>
      </c>
      <c r="B227" s="21"/>
      <c r="C227" s="343" t="s">
        <v>792</v>
      </c>
      <c r="D227" s="346">
        <v>57478200</v>
      </c>
      <c r="E227" s="277">
        <v>57478200</v>
      </c>
      <c r="F227" s="277">
        <v>0</v>
      </c>
      <c r="G227" s="225">
        <v>57478200</v>
      </c>
      <c r="H227" s="225">
        <v>0</v>
      </c>
      <c r="I227" s="325">
        <v>0</v>
      </c>
      <c r="J227" s="330">
        <v>57478200</v>
      </c>
      <c r="K227" s="278">
        <v>57478200</v>
      </c>
      <c r="L227" s="278">
        <v>0</v>
      </c>
      <c r="M227" s="226">
        <v>57478200</v>
      </c>
      <c r="N227" s="226">
        <v>0</v>
      </c>
      <c r="O227" s="331">
        <v>0</v>
      </c>
      <c r="P227" s="17"/>
      <c r="Q227" s="17"/>
      <c r="R227" s="17"/>
      <c r="S227" s="17"/>
      <c r="T227" s="17"/>
      <c r="U227" s="17"/>
    </row>
    <row r="228" spans="1:21" s="13" customFormat="1" ht="12.75" customHeight="1" x14ac:dyDescent="0.25">
      <c r="A228" s="368" t="s">
        <v>768</v>
      </c>
      <c r="B228" s="21"/>
      <c r="C228" s="343" t="s">
        <v>793</v>
      </c>
      <c r="D228" s="346">
        <v>38142000</v>
      </c>
      <c r="E228" s="277">
        <v>38142000</v>
      </c>
      <c r="F228" s="277">
        <v>0</v>
      </c>
      <c r="G228" s="225">
        <v>38142000</v>
      </c>
      <c r="H228" s="225">
        <v>0</v>
      </c>
      <c r="I228" s="325">
        <v>0</v>
      </c>
      <c r="J228" s="330">
        <v>38142000</v>
      </c>
      <c r="K228" s="278">
        <v>38142000</v>
      </c>
      <c r="L228" s="278">
        <v>0</v>
      </c>
      <c r="M228" s="226">
        <v>38142000</v>
      </c>
      <c r="N228" s="226">
        <v>0</v>
      </c>
      <c r="O228" s="331">
        <v>0</v>
      </c>
      <c r="P228" s="17"/>
      <c r="Q228" s="17"/>
      <c r="R228" s="17"/>
      <c r="S228" s="17"/>
      <c r="T228" s="17"/>
      <c r="U228" s="17"/>
    </row>
    <row r="229" spans="1:21" s="13" customFormat="1" ht="12.75" customHeight="1" x14ac:dyDescent="0.25">
      <c r="A229" s="368" t="s">
        <v>770</v>
      </c>
      <c r="B229" s="21"/>
      <c r="C229" s="343" t="s">
        <v>794</v>
      </c>
      <c r="D229" s="346">
        <v>19336200</v>
      </c>
      <c r="E229" s="277">
        <v>19336200</v>
      </c>
      <c r="F229" s="277">
        <v>0</v>
      </c>
      <c r="G229" s="225">
        <v>19336200</v>
      </c>
      <c r="H229" s="225">
        <v>0</v>
      </c>
      <c r="I229" s="325">
        <v>0</v>
      </c>
      <c r="J229" s="330">
        <v>19336200</v>
      </c>
      <c r="K229" s="278">
        <v>19336200</v>
      </c>
      <c r="L229" s="278">
        <v>0</v>
      </c>
      <c r="M229" s="226">
        <v>19336200</v>
      </c>
      <c r="N229" s="226">
        <v>0</v>
      </c>
      <c r="O229" s="331">
        <v>0</v>
      </c>
      <c r="P229" s="17"/>
      <c r="Q229" s="17"/>
      <c r="R229" s="17"/>
      <c r="S229" s="17"/>
      <c r="T229" s="17"/>
      <c r="U229" s="17"/>
    </row>
    <row r="230" spans="1:21" s="13" customFormat="1" ht="12.75" customHeight="1" x14ac:dyDescent="0.25">
      <c r="A230" s="368" t="s">
        <v>542</v>
      </c>
      <c r="B230" s="21"/>
      <c r="C230" s="343" t="s">
        <v>795</v>
      </c>
      <c r="D230" s="346">
        <v>523900</v>
      </c>
      <c r="E230" s="277">
        <v>523900</v>
      </c>
      <c r="F230" s="277">
        <v>0</v>
      </c>
      <c r="G230" s="225">
        <v>523900</v>
      </c>
      <c r="H230" s="225">
        <v>0</v>
      </c>
      <c r="I230" s="325">
        <v>0</v>
      </c>
      <c r="J230" s="330">
        <v>0</v>
      </c>
      <c r="K230" s="278">
        <v>0</v>
      </c>
      <c r="L230" s="278">
        <v>0</v>
      </c>
      <c r="M230" s="226">
        <v>0</v>
      </c>
      <c r="N230" s="226">
        <v>0</v>
      </c>
      <c r="O230" s="331">
        <v>0</v>
      </c>
      <c r="P230" s="17"/>
      <c r="Q230" s="17"/>
      <c r="R230" s="17"/>
      <c r="S230" s="17"/>
      <c r="T230" s="17"/>
      <c r="U230" s="17"/>
    </row>
    <row r="231" spans="1:21" s="13" customFormat="1" ht="12.75" customHeight="1" x14ac:dyDescent="0.25">
      <c r="A231" s="368" t="s">
        <v>686</v>
      </c>
      <c r="B231" s="21"/>
      <c r="C231" s="343" t="s">
        <v>796</v>
      </c>
      <c r="D231" s="346">
        <v>523900</v>
      </c>
      <c r="E231" s="277">
        <v>523900</v>
      </c>
      <c r="F231" s="277">
        <v>0</v>
      </c>
      <c r="G231" s="225">
        <v>523900</v>
      </c>
      <c r="H231" s="225">
        <v>0</v>
      </c>
      <c r="I231" s="325">
        <v>0</v>
      </c>
      <c r="J231" s="330">
        <v>0</v>
      </c>
      <c r="K231" s="278">
        <v>0</v>
      </c>
      <c r="L231" s="278">
        <v>0</v>
      </c>
      <c r="M231" s="226">
        <v>0</v>
      </c>
      <c r="N231" s="226">
        <v>0</v>
      </c>
      <c r="O231" s="331">
        <v>0</v>
      </c>
      <c r="P231" s="17"/>
      <c r="Q231" s="17"/>
      <c r="R231" s="17"/>
      <c r="S231" s="17"/>
      <c r="T231" s="17"/>
      <c r="U231" s="17"/>
    </row>
    <row r="232" spans="1:21" s="13" customFormat="1" ht="12.75" customHeight="1" x14ac:dyDescent="0.25">
      <c r="A232" s="368" t="s">
        <v>797</v>
      </c>
      <c r="B232" s="21"/>
      <c r="C232" s="343" t="s">
        <v>798</v>
      </c>
      <c r="D232" s="346">
        <v>523900</v>
      </c>
      <c r="E232" s="277">
        <v>523900</v>
      </c>
      <c r="F232" s="277">
        <v>0</v>
      </c>
      <c r="G232" s="225">
        <v>523900</v>
      </c>
      <c r="H232" s="225">
        <v>0</v>
      </c>
      <c r="I232" s="325">
        <v>0</v>
      </c>
      <c r="J232" s="330">
        <v>0</v>
      </c>
      <c r="K232" s="278">
        <v>0</v>
      </c>
      <c r="L232" s="278">
        <v>0</v>
      </c>
      <c r="M232" s="226">
        <v>0</v>
      </c>
      <c r="N232" s="226">
        <v>0</v>
      </c>
      <c r="O232" s="331">
        <v>0</v>
      </c>
      <c r="P232" s="17"/>
      <c r="Q232" s="17"/>
      <c r="R232" s="17"/>
      <c r="S232" s="17"/>
      <c r="T232" s="17"/>
      <c r="U232" s="17"/>
    </row>
    <row r="233" spans="1:21" s="13" customFormat="1" ht="12.75" customHeight="1" x14ac:dyDescent="0.25">
      <c r="A233" s="368" t="s">
        <v>799</v>
      </c>
      <c r="B233" s="21"/>
      <c r="C233" s="343" t="s">
        <v>800</v>
      </c>
      <c r="D233" s="346">
        <v>741358.44</v>
      </c>
      <c r="E233" s="277">
        <v>741358.44</v>
      </c>
      <c r="F233" s="277">
        <v>0</v>
      </c>
      <c r="G233" s="225">
        <v>462000</v>
      </c>
      <c r="H233" s="225">
        <v>129155</v>
      </c>
      <c r="I233" s="325">
        <v>150203.44</v>
      </c>
      <c r="J233" s="330">
        <v>692622.43</v>
      </c>
      <c r="K233" s="278">
        <v>692622.43</v>
      </c>
      <c r="L233" s="278">
        <v>0</v>
      </c>
      <c r="M233" s="226">
        <v>444940</v>
      </c>
      <c r="N233" s="226">
        <v>109078.99</v>
      </c>
      <c r="O233" s="331">
        <v>138603.44</v>
      </c>
      <c r="P233" s="17"/>
      <c r="Q233" s="17"/>
      <c r="R233" s="17"/>
      <c r="S233" s="17"/>
      <c r="T233" s="17"/>
      <c r="U233" s="17"/>
    </row>
    <row r="234" spans="1:21" s="13" customFormat="1" ht="12.75" customHeight="1" x14ac:dyDescent="0.25">
      <c r="A234" s="368" t="s">
        <v>536</v>
      </c>
      <c r="B234" s="21"/>
      <c r="C234" s="343" t="s">
        <v>801</v>
      </c>
      <c r="D234" s="346">
        <v>741358.44</v>
      </c>
      <c r="E234" s="277">
        <v>741358.44</v>
      </c>
      <c r="F234" s="277">
        <v>0</v>
      </c>
      <c r="G234" s="225">
        <v>462000</v>
      </c>
      <c r="H234" s="225">
        <v>129155</v>
      </c>
      <c r="I234" s="325">
        <v>150203.44</v>
      </c>
      <c r="J234" s="330">
        <v>692622.43</v>
      </c>
      <c r="K234" s="278">
        <v>692622.43</v>
      </c>
      <c r="L234" s="278">
        <v>0</v>
      </c>
      <c r="M234" s="226">
        <v>444940</v>
      </c>
      <c r="N234" s="226">
        <v>109078.99</v>
      </c>
      <c r="O234" s="331">
        <v>138603.44</v>
      </c>
      <c r="P234" s="17"/>
      <c r="Q234" s="17"/>
      <c r="R234" s="17"/>
      <c r="S234" s="17"/>
      <c r="T234" s="17"/>
      <c r="U234" s="17"/>
    </row>
    <row r="235" spans="1:21" s="13" customFormat="1" ht="12.75" customHeight="1" x14ac:dyDescent="0.25">
      <c r="A235" s="368" t="s">
        <v>538</v>
      </c>
      <c r="B235" s="21"/>
      <c r="C235" s="343" t="s">
        <v>802</v>
      </c>
      <c r="D235" s="346">
        <v>741358.44</v>
      </c>
      <c r="E235" s="277">
        <v>741358.44</v>
      </c>
      <c r="F235" s="277">
        <v>0</v>
      </c>
      <c r="G235" s="225">
        <v>462000</v>
      </c>
      <c r="H235" s="225">
        <v>129155</v>
      </c>
      <c r="I235" s="325">
        <v>150203.44</v>
      </c>
      <c r="J235" s="330">
        <v>692622.43</v>
      </c>
      <c r="K235" s="278">
        <v>692622.43</v>
      </c>
      <c r="L235" s="278">
        <v>0</v>
      </c>
      <c r="M235" s="226">
        <v>444940</v>
      </c>
      <c r="N235" s="226">
        <v>109078.99</v>
      </c>
      <c r="O235" s="331">
        <v>138603.44</v>
      </c>
      <c r="P235" s="17"/>
      <c r="Q235" s="17"/>
      <c r="R235" s="17"/>
      <c r="S235" s="17"/>
      <c r="T235" s="17"/>
      <c r="U235" s="17"/>
    </row>
    <row r="236" spans="1:21" s="13" customFormat="1" ht="12.75" customHeight="1" x14ac:dyDescent="0.25">
      <c r="A236" s="368" t="s">
        <v>540</v>
      </c>
      <c r="B236" s="21"/>
      <c r="C236" s="343" t="s">
        <v>803</v>
      </c>
      <c r="D236" s="346">
        <v>741358.44</v>
      </c>
      <c r="E236" s="277">
        <v>741358.44</v>
      </c>
      <c r="F236" s="277">
        <v>0</v>
      </c>
      <c r="G236" s="225">
        <v>462000</v>
      </c>
      <c r="H236" s="225">
        <v>129155</v>
      </c>
      <c r="I236" s="325">
        <v>150203.44</v>
      </c>
      <c r="J236" s="330">
        <v>692622.43</v>
      </c>
      <c r="K236" s="278">
        <v>692622.43</v>
      </c>
      <c r="L236" s="278">
        <v>0</v>
      </c>
      <c r="M236" s="226">
        <v>444940</v>
      </c>
      <c r="N236" s="226">
        <v>109078.99</v>
      </c>
      <c r="O236" s="331">
        <v>138603.44</v>
      </c>
      <c r="P236" s="17"/>
      <c r="Q236" s="17"/>
      <c r="R236" s="17"/>
      <c r="S236" s="17"/>
      <c r="T236" s="17"/>
      <c r="U236" s="17"/>
    </row>
    <row r="237" spans="1:21" s="13" customFormat="1" ht="12.75" customHeight="1" x14ac:dyDescent="0.25">
      <c r="A237" s="368" t="s">
        <v>804</v>
      </c>
      <c r="B237" s="21"/>
      <c r="C237" s="343" t="s">
        <v>805</v>
      </c>
      <c r="D237" s="346">
        <v>16006474.4</v>
      </c>
      <c r="E237" s="277">
        <v>16006474.4</v>
      </c>
      <c r="F237" s="277">
        <v>535000</v>
      </c>
      <c r="G237" s="225">
        <v>15894500</v>
      </c>
      <c r="H237" s="225">
        <v>535000</v>
      </c>
      <c r="I237" s="325">
        <v>111974.39999999999</v>
      </c>
      <c r="J237" s="330">
        <v>15484919.32</v>
      </c>
      <c r="K237" s="278">
        <v>15484919.32</v>
      </c>
      <c r="L237" s="278">
        <v>535000</v>
      </c>
      <c r="M237" s="226">
        <v>15372944.92</v>
      </c>
      <c r="N237" s="226">
        <v>535000</v>
      </c>
      <c r="O237" s="331">
        <v>111974.39999999999</v>
      </c>
      <c r="P237" s="17"/>
      <c r="Q237" s="17"/>
      <c r="R237" s="17"/>
      <c r="S237" s="17"/>
      <c r="T237" s="17"/>
      <c r="U237" s="17"/>
    </row>
    <row r="238" spans="1:21" s="13" customFormat="1" ht="12.75" customHeight="1" x14ac:dyDescent="0.25">
      <c r="A238" s="368" t="s">
        <v>522</v>
      </c>
      <c r="B238" s="21"/>
      <c r="C238" s="343" t="s">
        <v>806</v>
      </c>
      <c r="D238" s="346">
        <v>8814600</v>
      </c>
      <c r="E238" s="277">
        <v>8814600</v>
      </c>
      <c r="F238" s="277">
        <v>0</v>
      </c>
      <c r="G238" s="225">
        <v>8814600</v>
      </c>
      <c r="H238" s="225">
        <v>0</v>
      </c>
      <c r="I238" s="325">
        <v>0</v>
      </c>
      <c r="J238" s="330">
        <v>8615987.3699999992</v>
      </c>
      <c r="K238" s="278">
        <v>8615987.3699999992</v>
      </c>
      <c r="L238" s="278">
        <v>0</v>
      </c>
      <c r="M238" s="226">
        <v>8615987.3699999992</v>
      </c>
      <c r="N238" s="226">
        <v>0</v>
      </c>
      <c r="O238" s="331">
        <v>0</v>
      </c>
      <c r="P238" s="17"/>
      <c r="Q238" s="17"/>
      <c r="R238" s="17"/>
      <c r="S238" s="17"/>
      <c r="T238" s="17"/>
      <c r="U238" s="17"/>
    </row>
    <row r="239" spans="1:21" s="13" customFormat="1" ht="12.75" customHeight="1" x14ac:dyDescent="0.25">
      <c r="A239" s="368" t="s">
        <v>606</v>
      </c>
      <c r="B239" s="21"/>
      <c r="C239" s="343" t="s">
        <v>807</v>
      </c>
      <c r="D239" s="346">
        <v>8814600</v>
      </c>
      <c r="E239" s="277">
        <v>8814600</v>
      </c>
      <c r="F239" s="277">
        <v>0</v>
      </c>
      <c r="G239" s="225">
        <v>8814600</v>
      </c>
      <c r="H239" s="225">
        <v>0</v>
      </c>
      <c r="I239" s="325">
        <v>0</v>
      </c>
      <c r="J239" s="330">
        <v>8615987.3699999992</v>
      </c>
      <c r="K239" s="278">
        <v>8615987.3699999992</v>
      </c>
      <c r="L239" s="278">
        <v>0</v>
      </c>
      <c r="M239" s="226">
        <v>8615987.3699999992</v>
      </c>
      <c r="N239" s="226">
        <v>0</v>
      </c>
      <c r="O239" s="331">
        <v>0</v>
      </c>
      <c r="P239" s="17"/>
      <c r="Q239" s="17"/>
      <c r="R239" s="17"/>
      <c r="S239" s="17"/>
      <c r="T239" s="17"/>
      <c r="U239" s="17"/>
    </row>
    <row r="240" spans="1:21" s="13" customFormat="1" ht="12.75" customHeight="1" x14ac:dyDescent="0.25">
      <c r="A240" s="368" t="s">
        <v>608</v>
      </c>
      <c r="B240" s="21"/>
      <c r="C240" s="343" t="s">
        <v>808</v>
      </c>
      <c r="D240" s="346">
        <v>6733800</v>
      </c>
      <c r="E240" s="277">
        <v>6733800</v>
      </c>
      <c r="F240" s="277">
        <v>0</v>
      </c>
      <c r="G240" s="225">
        <v>6733800</v>
      </c>
      <c r="H240" s="225">
        <v>0</v>
      </c>
      <c r="I240" s="325">
        <v>0</v>
      </c>
      <c r="J240" s="330">
        <v>6712684.7300000004</v>
      </c>
      <c r="K240" s="278">
        <v>6712684.7300000004</v>
      </c>
      <c r="L240" s="278">
        <v>0</v>
      </c>
      <c r="M240" s="226">
        <v>6712684.7300000004</v>
      </c>
      <c r="N240" s="226">
        <v>0</v>
      </c>
      <c r="O240" s="331">
        <v>0</v>
      </c>
      <c r="P240" s="17"/>
      <c r="Q240" s="17"/>
      <c r="R240" s="17"/>
      <c r="S240" s="17"/>
      <c r="T240" s="17"/>
      <c r="U240" s="17"/>
    </row>
    <row r="241" spans="1:21" s="13" customFormat="1" ht="12.75" customHeight="1" x14ac:dyDescent="0.25">
      <c r="A241" s="368" t="s">
        <v>610</v>
      </c>
      <c r="B241" s="21"/>
      <c r="C241" s="343" t="s">
        <v>809</v>
      </c>
      <c r="D241" s="346">
        <v>47300</v>
      </c>
      <c r="E241" s="277">
        <v>47300</v>
      </c>
      <c r="F241" s="277">
        <v>0</v>
      </c>
      <c r="G241" s="225">
        <v>47300</v>
      </c>
      <c r="H241" s="225">
        <v>0</v>
      </c>
      <c r="I241" s="325">
        <v>0</v>
      </c>
      <c r="J241" s="330">
        <v>43988.7</v>
      </c>
      <c r="K241" s="278">
        <v>43988.7</v>
      </c>
      <c r="L241" s="278">
        <v>0</v>
      </c>
      <c r="M241" s="226">
        <v>43988.7</v>
      </c>
      <c r="N241" s="226">
        <v>0</v>
      </c>
      <c r="O241" s="331">
        <v>0</v>
      </c>
      <c r="P241" s="17"/>
      <c r="Q241" s="17"/>
      <c r="R241" s="17"/>
      <c r="S241" s="17"/>
      <c r="T241" s="17"/>
      <c r="U241" s="17"/>
    </row>
    <row r="242" spans="1:21" s="13" customFormat="1" ht="12.75" customHeight="1" x14ac:dyDescent="0.25">
      <c r="A242" s="368" t="s">
        <v>612</v>
      </c>
      <c r="B242" s="21"/>
      <c r="C242" s="343" t="s">
        <v>810</v>
      </c>
      <c r="D242" s="346">
        <v>2033500</v>
      </c>
      <c r="E242" s="277">
        <v>2033500</v>
      </c>
      <c r="F242" s="277">
        <v>0</v>
      </c>
      <c r="G242" s="225">
        <v>2033500</v>
      </c>
      <c r="H242" s="225">
        <v>0</v>
      </c>
      <c r="I242" s="325">
        <v>0</v>
      </c>
      <c r="J242" s="330">
        <v>1859313.94</v>
      </c>
      <c r="K242" s="278">
        <v>1859313.94</v>
      </c>
      <c r="L242" s="278">
        <v>0</v>
      </c>
      <c r="M242" s="226">
        <v>1859313.94</v>
      </c>
      <c r="N242" s="226">
        <v>0</v>
      </c>
      <c r="O242" s="331">
        <v>0</v>
      </c>
      <c r="P242" s="17"/>
      <c r="Q242" s="17"/>
      <c r="R242" s="17"/>
      <c r="S242" s="17"/>
      <c r="T242" s="17"/>
      <c r="U242" s="17"/>
    </row>
    <row r="243" spans="1:21" s="13" customFormat="1" ht="12.75" customHeight="1" x14ac:dyDescent="0.25">
      <c r="A243" s="368" t="s">
        <v>536</v>
      </c>
      <c r="B243" s="21"/>
      <c r="C243" s="343" t="s">
        <v>811</v>
      </c>
      <c r="D243" s="346">
        <v>7127574.4000000004</v>
      </c>
      <c r="E243" s="277">
        <v>7127574.4000000004</v>
      </c>
      <c r="F243" s="277">
        <v>0</v>
      </c>
      <c r="G243" s="225">
        <v>7015600</v>
      </c>
      <c r="H243" s="225">
        <v>0</v>
      </c>
      <c r="I243" s="325">
        <v>111974.39999999999</v>
      </c>
      <c r="J243" s="330">
        <v>6807827.1600000001</v>
      </c>
      <c r="K243" s="278">
        <v>6807827.1600000001</v>
      </c>
      <c r="L243" s="278">
        <v>0</v>
      </c>
      <c r="M243" s="226">
        <v>6695852.7599999998</v>
      </c>
      <c r="N243" s="226">
        <v>0</v>
      </c>
      <c r="O243" s="331">
        <v>111974.39999999999</v>
      </c>
      <c r="P243" s="17"/>
      <c r="Q243" s="17"/>
      <c r="R243" s="17"/>
      <c r="S243" s="17"/>
      <c r="T243" s="17"/>
      <c r="U243" s="17"/>
    </row>
    <row r="244" spans="1:21" s="13" customFormat="1" ht="12.75" customHeight="1" x14ac:dyDescent="0.25">
      <c r="A244" s="368" t="s">
        <v>538</v>
      </c>
      <c r="B244" s="21"/>
      <c r="C244" s="343" t="s">
        <v>812</v>
      </c>
      <c r="D244" s="346">
        <v>7127574.4000000004</v>
      </c>
      <c r="E244" s="277">
        <v>7127574.4000000004</v>
      </c>
      <c r="F244" s="277">
        <v>0</v>
      </c>
      <c r="G244" s="225">
        <v>7015600</v>
      </c>
      <c r="H244" s="225">
        <v>0</v>
      </c>
      <c r="I244" s="325">
        <v>111974.39999999999</v>
      </c>
      <c r="J244" s="330">
        <v>6807827.1600000001</v>
      </c>
      <c r="K244" s="278">
        <v>6807827.1600000001</v>
      </c>
      <c r="L244" s="278">
        <v>0</v>
      </c>
      <c r="M244" s="226">
        <v>6695852.7599999998</v>
      </c>
      <c r="N244" s="226">
        <v>0</v>
      </c>
      <c r="O244" s="331">
        <v>111974.39999999999</v>
      </c>
      <c r="P244" s="17"/>
      <c r="Q244" s="17"/>
      <c r="R244" s="17"/>
      <c r="S244" s="17"/>
      <c r="T244" s="17"/>
      <c r="U244" s="17"/>
    </row>
    <row r="245" spans="1:21" s="13" customFormat="1" ht="12.75" customHeight="1" x14ac:dyDescent="0.25">
      <c r="A245" s="368" t="s">
        <v>540</v>
      </c>
      <c r="B245" s="21"/>
      <c r="C245" s="343" t="s">
        <v>813</v>
      </c>
      <c r="D245" s="346">
        <v>6277000.4000000004</v>
      </c>
      <c r="E245" s="277">
        <v>6277000.4000000004</v>
      </c>
      <c r="F245" s="277">
        <v>0</v>
      </c>
      <c r="G245" s="225">
        <v>6165026</v>
      </c>
      <c r="H245" s="225">
        <v>0</v>
      </c>
      <c r="I245" s="325">
        <v>111974.39999999999</v>
      </c>
      <c r="J245" s="330">
        <v>6131294.6399999997</v>
      </c>
      <c r="K245" s="278">
        <v>6131294.6399999997</v>
      </c>
      <c r="L245" s="278">
        <v>0</v>
      </c>
      <c r="M245" s="226">
        <v>6019320.2400000002</v>
      </c>
      <c r="N245" s="226">
        <v>0</v>
      </c>
      <c r="O245" s="331">
        <v>111974.39999999999</v>
      </c>
      <c r="P245" s="17"/>
      <c r="Q245" s="17"/>
      <c r="R245" s="17"/>
      <c r="S245" s="17"/>
      <c r="T245" s="17"/>
      <c r="U245" s="17"/>
    </row>
    <row r="246" spans="1:21" s="13" customFormat="1" ht="12.75" customHeight="1" x14ac:dyDescent="0.25">
      <c r="A246" s="368" t="s">
        <v>559</v>
      </c>
      <c r="B246" s="21"/>
      <c r="C246" s="343" t="s">
        <v>814</v>
      </c>
      <c r="D246" s="346">
        <v>850574</v>
      </c>
      <c r="E246" s="277">
        <v>850574</v>
      </c>
      <c r="F246" s="277">
        <v>0</v>
      </c>
      <c r="G246" s="225">
        <v>850574</v>
      </c>
      <c r="H246" s="225">
        <v>0</v>
      </c>
      <c r="I246" s="325">
        <v>0</v>
      </c>
      <c r="J246" s="330">
        <v>676532.52</v>
      </c>
      <c r="K246" s="278">
        <v>676532.52</v>
      </c>
      <c r="L246" s="278">
        <v>0</v>
      </c>
      <c r="M246" s="226">
        <v>676532.52</v>
      </c>
      <c r="N246" s="226">
        <v>0</v>
      </c>
      <c r="O246" s="331">
        <v>0</v>
      </c>
      <c r="P246" s="17"/>
      <c r="Q246" s="17"/>
      <c r="R246" s="17"/>
      <c r="S246" s="17"/>
      <c r="T246" s="17"/>
      <c r="U246" s="17"/>
    </row>
    <row r="247" spans="1:21" s="13" customFormat="1" ht="12.75" customHeight="1" x14ac:dyDescent="0.25">
      <c r="A247" s="368" t="s">
        <v>561</v>
      </c>
      <c r="B247" s="21"/>
      <c r="C247" s="343" t="s">
        <v>815</v>
      </c>
      <c r="D247" s="346">
        <v>0</v>
      </c>
      <c r="E247" s="277">
        <v>0</v>
      </c>
      <c r="F247" s="277">
        <v>535000</v>
      </c>
      <c r="G247" s="225">
        <v>0</v>
      </c>
      <c r="H247" s="225">
        <v>535000</v>
      </c>
      <c r="I247" s="325">
        <v>0</v>
      </c>
      <c r="J247" s="330">
        <v>0</v>
      </c>
      <c r="K247" s="278">
        <v>0</v>
      </c>
      <c r="L247" s="278">
        <v>535000</v>
      </c>
      <c r="M247" s="226">
        <v>0</v>
      </c>
      <c r="N247" s="226">
        <v>535000</v>
      </c>
      <c r="O247" s="331">
        <v>0</v>
      </c>
      <c r="P247" s="17"/>
      <c r="Q247" s="17"/>
      <c r="R247" s="17"/>
      <c r="S247" s="17"/>
      <c r="T247" s="17"/>
      <c r="U247" s="17"/>
    </row>
    <row r="248" spans="1:21" s="13" customFormat="1" ht="12.75" customHeight="1" x14ac:dyDescent="0.25">
      <c r="A248" s="368" t="s">
        <v>422</v>
      </c>
      <c r="B248" s="21"/>
      <c r="C248" s="343" t="s">
        <v>816</v>
      </c>
      <c r="D248" s="346">
        <v>0</v>
      </c>
      <c r="E248" s="277">
        <v>0</v>
      </c>
      <c r="F248" s="277">
        <v>535000</v>
      </c>
      <c r="G248" s="225">
        <v>0</v>
      </c>
      <c r="H248" s="225">
        <v>535000</v>
      </c>
      <c r="I248" s="325">
        <v>0</v>
      </c>
      <c r="J248" s="330">
        <v>0</v>
      </c>
      <c r="K248" s="278">
        <v>0</v>
      </c>
      <c r="L248" s="278">
        <v>535000</v>
      </c>
      <c r="M248" s="226">
        <v>0</v>
      </c>
      <c r="N248" s="226">
        <v>535000</v>
      </c>
      <c r="O248" s="331">
        <v>0</v>
      </c>
      <c r="P248" s="17"/>
      <c r="Q248" s="17"/>
      <c r="R248" s="17"/>
      <c r="S248" s="17"/>
      <c r="T248" s="17"/>
      <c r="U248" s="17"/>
    </row>
    <row r="249" spans="1:21" s="13" customFormat="1" ht="12.75" customHeight="1" x14ac:dyDescent="0.25">
      <c r="A249" s="368" t="s">
        <v>542</v>
      </c>
      <c r="B249" s="21"/>
      <c r="C249" s="343" t="s">
        <v>817</v>
      </c>
      <c r="D249" s="346">
        <v>64300</v>
      </c>
      <c r="E249" s="277">
        <v>64300</v>
      </c>
      <c r="F249" s="277">
        <v>0</v>
      </c>
      <c r="G249" s="225">
        <v>64300</v>
      </c>
      <c r="H249" s="225">
        <v>0</v>
      </c>
      <c r="I249" s="325">
        <v>0</v>
      </c>
      <c r="J249" s="330">
        <v>61104.79</v>
      </c>
      <c r="K249" s="278">
        <v>61104.79</v>
      </c>
      <c r="L249" s="278">
        <v>0</v>
      </c>
      <c r="M249" s="226">
        <v>61104.79</v>
      </c>
      <c r="N249" s="226">
        <v>0</v>
      </c>
      <c r="O249" s="331">
        <v>0</v>
      </c>
      <c r="P249" s="17"/>
      <c r="Q249" s="17"/>
      <c r="R249" s="17"/>
      <c r="S249" s="17"/>
      <c r="T249" s="17"/>
      <c r="U249" s="17"/>
    </row>
    <row r="250" spans="1:21" s="13" customFormat="1" ht="12.75" customHeight="1" x14ac:dyDescent="0.25">
      <c r="A250" s="368" t="s">
        <v>544</v>
      </c>
      <c r="B250" s="21"/>
      <c r="C250" s="343" t="s">
        <v>818</v>
      </c>
      <c r="D250" s="346">
        <v>64300</v>
      </c>
      <c r="E250" s="277">
        <v>64300</v>
      </c>
      <c r="F250" s="277">
        <v>0</v>
      </c>
      <c r="G250" s="225">
        <v>64300</v>
      </c>
      <c r="H250" s="225">
        <v>0</v>
      </c>
      <c r="I250" s="325">
        <v>0</v>
      </c>
      <c r="J250" s="330">
        <v>61104.79</v>
      </c>
      <c r="K250" s="278">
        <v>61104.79</v>
      </c>
      <c r="L250" s="278">
        <v>0</v>
      </c>
      <c r="M250" s="226">
        <v>61104.79</v>
      </c>
      <c r="N250" s="226">
        <v>0</v>
      </c>
      <c r="O250" s="331">
        <v>0</v>
      </c>
      <c r="P250" s="17"/>
      <c r="Q250" s="17"/>
      <c r="R250" s="17"/>
      <c r="S250" s="17"/>
      <c r="T250" s="17"/>
      <c r="U250" s="17"/>
    </row>
    <row r="251" spans="1:21" s="13" customFormat="1" ht="12.75" customHeight="1" x14ac:dyDescent="0.25">
      <c r="A251" s="368" t="s">
        <v>566</v>
      </c>
      <c r="B251" s="21"/>
      <c r="C251" s="343" t="s">
        <v>819</v>
      </c>
      <c r="D251" s="346">
        <v>63608.77</v>
      </c>
      <c r="E251" s="277">
        <v>63608.77</v>
      </c>
      <c r="F251" s="277">
        <v>0</v>
      </c>
      <c r="G251" s="225">
        <v>63608.77</v>
      </c>
      <c r="H251" s="225">
        <v>0</v>
      </c>
      <c r="I251" s="325">
        <v>0</v>
      </c>
      <c r="J251" s="330">
        <v>60501</v>
      </c>
      <c r="K251" s="278">
        <v>60501</v>
      </c>
      <c r="L251" s="278">
        <v>0</v>
      </c>
      <c r="M251" s="226">
        <v>60501</v>
      </c>
      <c r="N251" s="226">
        <v>0</v>
      </c>
      <c r="O251" s="331">
        <v>0</v>
      </c>
      <c r="P251" s="17"/>
      <c r="Q251" s="17"/>
      <c r="R251" s="17"/>
      <c r="S251" s="17"/>
      <c r="T251" s="17"/>
      <c r="U251" s="17"/>
    </row>
    <row r="252" spans="1:21" s="13" customFormat="1" ht="12.75" customHeight="1" x14ac:dyDescent="0.25">
      <c r="A252" s="368" t="s">
        <v>546</v>
      </c>
      <c r="B252" s="21"/>
      <c r="C252" s="343" t="s">
        <v>820</v>
      </c>
      <c r="D252" s="346">
        <v>691.23</v>
      </c>
      <c r="E252" s="277">
        <v>691.23</v>
      </c>
      <c r="F252" s="277">
        <v>0</v>
      </c>
      <c r="G252" s="225">
        <v>691.23</v>
      </c>
      <c r="H252" s="225">
        <v>0</v>
      </c>
      <c r="I252" s="325">
        <v>0</v>
      </c>
      <c r="J252" s="330">
        <v>603.79</v>
      </c>
      <c r="K252" s="278">
        <v>603.79</v>
      </c>
      <c r="L252" s="278">
        <v>0</v>
      </c>
      <c r="M252" s="226">
        <v>603.79</v>
      </c>
      <c r="N252" s="226">
        <v>0</v>
      </c>
      <c r="O252" s="331">
        <v>0</v>
      </c>
      <c r="P252" s="17"/>
      <c r="Q252" s="17"/>
      <c r="R252" s="17"/>
      <c r="S252" s="17"/>
      <c r="T252" s="17"/>
      <c r="U252" s="17"/>
    </row>
    <row r="253" spans="1:21" s="13" customFormat="1" ht="12.75" customHeight="1" x14ac:dyDescent="0.25">
      <c r="A253" s="368" t="s">
        <v>821</v>
      </c>
      <c r="B253" s="21"/>
      <c r="C253" s="343" t="s">
        <v>822</v>
      </c>
      <c r="D253" s="346">
        <v>79493800</v>
      </c>
      <c r="E253" s="277">
        <v>79493800</v>
      </c>
      <c r="F253" s="277">
        <v>0</v>
      </c>
      <c r="G253" s="225">
        <v>79493800</v>
      </c>
      <c r="H253" s="225">
        <v>0</v>
      </c>
      <c r="I253" s="325">
        <v>0</v>
      </c>
      <c r="J253" s="330">
        <v>77307576.170000002</v>
      </c>
      <c r="K253" s="278">
        <v>77307576.170000002</v>
      </c>
      <c r="L253" s="278">
        <v>0</v>
      </c>
      <c r="M253" s="226">
        <v>77307576.170000002</v>
      </c>
      <c r="N253" s="226">
        <v>0</v>
      </c>
      <c r="O253" s="331">
        <v>0</v>
      </c>
      <c r="P253" s="17"/>
      <c r="Q253" s="17"/>
      <c r="R253" s="17"/>
      <c r="S253" s="17"/>
      <c r="T253" s="17"/>
      <c r="U253" s="17"/>
    </row>
    <row r="254" spans="1:21" s="13" customFormat="1" ht="12.75" customHeight="1" x14ac:dyDescent="0.25">
      <c r="A254" s="368" t="s">
        <v>522</v>
      </c>
      <c r="B254" s="21"/>
      <c r="C254" s="343" t="s">
        <v>823</v>
      </c>
      <c r="D254" s="346">
        <v>55012700</v>
      </c>
      <c r="E254" s="277">
        <v>55012700</v>
      </c>
      <c r="F254" s="277">
        <v>0</v>
      </c>
      <c r="G254" s="225">
        <v>55012700</v>
      </c>
      <c r="H254" s="225">
        <v>0</v>
      </c>
      <c r="I254" s="325">
        <v>0</v>
      </c>
      <c r="J254" s="330">
        <v>53846791.200000003</v>
      </c>
      <c r="K254" s="278">
        <v>53846791.200000003</v>
      </c>
      <c r="L254" s="278">
        <v>0</v>
      </c>
      <c r="M254" s="226">
        <v>53846791.200000003</v>
      </c>
      <c r="N254" s="226">
        <v>0</v>
      </c>
      <c r="O254" s="331">
        <v>0</v>
      </c>
      <c r="P254" s="17"/>
      <c r="Q254" s="17"/>
      <c r="R254" s="17"/>
      <c r="S254" s="17"/>
      <c r="T254" s="17"/>
      <c r="U254" s="17"/>
    </row>
    <row r="255" spans="1:21" s="13" customFormat="1" ht="12.75" customHeight="1" x14ac:dyDescent="0.25">
      <c r="A255" s="368" t="s">
        <v>606</v>
      </c>
      <c r="B255" s="21"/>
      <c r="C255" s="343" t="s">
        <v>824</v>
      </c>
      <c r="D255" s="346">
        <v>43927200</v>
      </c>
      <c r="E255" s="277">
        <v>43927200</v>
      </c>
      <c r="F255" s="277">
        <v>0</v>
      </c>
      <c r="G255" s="225">
        <v>43927200</v>
      </c>
      <c r="H255" s="225">
        <v>0</v>
      </c>
      <c r="I255" s="325">
        <v>0</v>
      </c>
      <c r="J255" s="330">
        <v>43827505.460000001</v>
      </c>
      <c r="K255" s="278">
        <v>43827505.460000001</v>
      </c>
      <c r="L255" s="278">
        <v>0</v>
      </c>
      <c r="M255" s="226">
        <v>43827505.460000001</v>
      </c>
      <c r="N255" s="226">
        <v>0</v>
      </c>
      <c r="O255" s="331">
        <v>0</v>
      </c>
      <c r="P255" s="17"/>
      <c r="Q255" s="17"/>
      <c r="R255" s="17"/>
      <c r="S255" s="17"/>
      <c r="T255" s="17"/>
      <c r="U255" s="17"/>
    </row>
    <row r="256" spans="1:21" s="13" customFormat="1" ht="12.75" customHeight="1" x14ac:dyDescent="0.25">
      <c r="A256" s="368" t="s">
        <v>608</v>
      </c>
      <c r="B256" s="21"/>
      <c r="C256" s="343" t="s">
        <v>825</v>
      </c>
      <c r="D256" s="346">
        <v>33726100</v>
      </c>
      <c r="E256" s="277">
        <v>33726100</v>
      </c>
      <c r="F256" s="277">
        <v>0</v>
      </c>
      <c r="G256" s="225">
        <v>33726100</v>
      </c>
      <c r="H256" s="225">
        <v>0</v>
      </c>
      <c r="I256" s="325">
        <v>0</v>
      </c>
      <c r="J256" s="330">
        <v>33631789.219999999</v>
      </c>
      <c r="K256" s="278">
        <v>33631789.219999999</v>
      </c>
      <c r="L256" s="278">
        <v>0</v>
      </c>
      <c r="M256" s="226">
        <v>33631789.219999999</v>
      </c>
      <c r="N256" s="226">
        <v>0</v>
      </c>
      <c r="O256" s="331">
        <v>0</v>
      </c>
      <c r="P256" s="17"/>
      <c r="Q256" s="17"/>
      <c r="R256" s="17"/>
      <c r="S256" s="17"/>
      <c r="T256" s="17"/>
      <c r="U256" s="17"/>
    </row>
    <row r="257" spans="1:21" s="13" customFormat="1" ht="12.75" customHeight="1" x14ac:dyDescent="0.25">
      <c r="A257" s="368" t="s">
        <v>610</v>
      </c>
      <c r="B257" s="21"/>
      <c r="C257" s="343" t="s">
        <v>826</v>
      </c>
      <c r="D257" s="346">
        <v>14000</v>
      </c>
      <c r="E257" s="277">
        <v>14000</v>
      </c>
      <c r="F257" s="277">
        <v>0</v>
      </c>
      <c r="G257" s="225">
        <v>14000</v>
      </c>
      <c r="H257" s="225">
        <v>0</v>
      </c>
      <c r="I257" s="325">
        <v>0</v>
      </c>
      <c r="J257" s="330">
        <v>13148</v>
      </c>
      <c r="K257" s="278">
        <v>13148</v>
      </c>
      <c r="L257" s="278">
        <v>0</v>
      </c>
      <c r="M257" s="226">
        <v>13148</v>
      </c>
      <c r="N257" s="226">
        <v>0</v>
      </c>
      <c r="O257" s="331">
        <v>0</v>
      </c>
      <c r="P257" s="17"/>
      <c r="Q257" s="17"/>
      <c r="R257" s="17"/>
      <c r="S257" s="17"/>
      <c r="T257" s="17"/>
      <c r="U257" s="17"/>
    </row>
    <row r="258" spans="1:21" s="13" customFormat="1" ht="12.75" customHeight="1" x14ac:dyDescent="0.25">
      <c r="A258" s="368" t="s">
        <v>612</v>
      </c>
      <c r="B258" s="21"/>
      <c r="C258" s="343" t="s">
        <v>827</v>
      </c>
      <c r="D258" s="346">
        <v>10187100</v>
      </c>
      <c r="E258" s="277">
        <v>10187100</v>
      </c>
      <c r="F258" s="277">
        <v>0</v>
      </c>
      <c r="G258" s="225">
        <v>10187100</v>
      </c>
      <c r="H258" s="225">
        <v>0</v>
      </c>
      <c r="I258" s="325">
        <v>0</v>
      </c>
      <c r="J258" s="330">
        <v>10182568.24</v>
      </c>
      <c r="K258" s="278">
        <v>10182568.24</v>
      </c>
      <c r="L258" s="278">
        <v>0</v>
      </c>
      <c r="M258" s="226">
        <v>10182568.24</v>
      </c>
      <c r="N258" s="226">
        <v>0</v>
      </c>
      <c r="O258" s="331">
        <v>0</v>
      </c>
      <c r="P258" s="17"/>
      <c r="Q258" s="17"/>
      <c r="R258" s="17"/>
      <c r="S258" s="17"/>
      <c r="T258" s="17"/>
      <c r="U258" s="17"/>
    </row>
    <row r="259" spans="1:21" s="13" customFormat="1" ht="12.75" customHeight="1" x14ac:dyDescent="0.25">
      <c r="A259" s="368" t="s">
        <v>524</v>
      </c>
      <c r="B259" s="21"/>
      <c r="C259" s="343" t="s">
        <v>828</v>
      </c>
      <c r="D259" s="346">
        <v>11085500</v>
      </c>
      <c r="E259" s="277">
        <v>11085500</v>
      </c>
      <c r="F259" s="277">
        <v>0</v>
      </c>
      <c r="G259" s="225">
        <v>11085500</v>
      </c>
      <c r="H259" s="225">
        <v>0</v>
      </c>
      <c r="I259" s="325">
        <v>0</v>
      </c>
      <c r="J259" s="330">
        <v>10019285.74</v>
      </c>
      <c r="K259" s="278">
        <v>10019285.74</v>
      </c>
      <c r="L259" s="278">
        <v>0</v>
      </c>
      <c r="M259" s="226">
        <v>10019285.74</v>
      </c>
      <c r="N259" s="226">
        <v>0</v>
      </c>
      <c r="O259" s="331">
        <v>0</v>
      </c>
      <c r="P259" s="17"/>
      <c r="Q259" s="17"/>
      <c r="R259" s="17"/>
      <c r="S259" s="17"/>
      <c r="T259" s="17"/>
      <c r="U259" s="17"/>
    </row>
    <row r="260" spans="1:21" s="13" customFormat="1" ht="12.75" customHeight="1" x14ac:dyDescent="0.25">
      <c r="A260" s="368" t="s">
        <v>526</v>
      </c>
      <c r="B260" s="21"/>
      <c r="C260" s="343" t="s">
        <v>829</v>
      </c>
      <c r="D260" s="346">
        <v>8426100</v>
      </c>
      <c r="E260" s="277">
        <v>8426100</v>
      </c>
      <c r="F260" s="277">
        <v>0</v>
      </c>
      <c r="G260" s="225">
        <v>8426100</v>
      </c>
      <c r="H260" s="225">
        <v>0</v>
      </c>
      <c r="I260" s="325">
        <v>0</v>
      </c>
      <c r="J260" s="330">
        <v>7658115.9900000002</v>
      </c>
      <c r="K260" s="278">
        <v>7658115.9900000002</v>
      </c>
      <c r="L260" s="278">
        <v>0</v>
      </c>
      <c r="M260" s="226">
        <v>7658115.9900000002</v>
      </c>
      <c r="N260" s="226">
        <v>0</v>
      </c>
      <c r="O260" s="331">
        <v>0</v>
      </c>
      <c r="P260" s="17"/>
      <c r="Q260" s="17"/>
      <c r="R260" s="17"/>
      <c r="S260" s="17"/>
      <c r="T260" s="17"/>
      <c r="U260" s="17"/>
    </row>
    <row r="261" spans="1:21" s="13" customFormat="1" ht="12.75" customHeight="1" x14ac:dyDescent="0.25">
      <c r="A261" s="368" t="s">
        <v>553</v>
      </c>
      <c r="B261" s="21"/>
      <c r="C261" s="343" t="s">
        <v>830</v>
      </c>
      <c r="D261" s="346">
        <v>115138</v>
      </c>
      <c r="E261" s="277">
        <v>115138</v>
      </c>
      <c r="F261" s="277">
        <v>0</v>
      </c>
      <c r="G261" s="225">
        <v>115138</v>
      </c>
      <c r="H261" s="225">
        <v>0</v>
      </c>
      <c r="I261" s="325">
        <v>0</v>
      </c>
      <c r="J261" s="330">
        <v>80264.83</v>
      </c>
      <c r="K261" s="278">
        <v>80264.83</v>
      </c>
      <c r="L261" s="278">
        <v>0</v>
      </c>
      <c r="M261" s="226">
        <v>80264.83</v>
      </c>
      <c r="N261" s="226">
        <v>0</v>
      </c>
      <c r="O261" s="331">
        <v>0</v>
      </c>
      <c r="P261" s="17"/>
      <c r="Q261" s="17"/>
      <c r="R261" s="17"/>
      <c r="S261" s="17"/>
      <c r="T261" s="17"/>
      <c r="U261" s="17"/>
    </row>
    <row r="262" spans="1:21" s="13" customFormat="1" ht="12.75" customHeight="1" x14ac:dyDescent="0.25">
      <c r="A262" s="368" t="s">
        <v>528</v>
      </c>
      <c r="B262" s="21"/>
      <c r="C262" s="343" t="s">
        <v>831</v>
      </c>
      <c r="D262" s="346">
        <v>2544262</v>
      </c>
      <c r="E262" s="277">
        <v>2544262</v>
      </c>
      <c r="F262" s="277">
        <v>0</v>
      </c>
      <c r="G262" s="225">
        <v>2544262</v>
      </c>
      <c r="H262" s="225">
        <v>0</v>
      </c>
      <c r="I262" s="325">
        <v>0</v>
      </c>
      <c r="J262" s="330">
        <v>2280904.92</v>
      </c>
      <c r="K262" s="278">
        <v>2280904.92</v>
      </c>
      <c r="L262" s="278">
        <v>0</v>
      </c>
      <c r="M262" s="226">
        <v>2280904.92</v>
      </c>
      <c r="N262" s="226">
        <v>0</v>
      </c>
      <c r="O262" s="331">
        <v>0</v>
      </c>
      <c r="P262" s="17"/>
      <c r="Q262" s="17"/>
      <c r="R262" s="17"/>
      <c r="S262" s="17"/>
      <c r="T262" s="17"/>
      <c r="U262" s="17"/>
    </row>
    <row r="263" spans="1:21" s="13" customFormat="1" ht="12.75" customHeight="1" x14ac:dyDescent="0.25">
      <c r="A263" s="368" t="s">
        <v>536</v>
      </c>
      <c r="B263" s="21"/>
      <c r="C263" s="343" t="s">
        <v>832</v>
      </c>
      <c r="D263" s="346">
        <v>6858838.4199999999</v>
      </c>
      <c r="E263" s="277">
        <v>6858838.4199999999</v>
      </c>
      <c r="F263" s="277">
        <v>0</v>
      </c>
      <c r="G263" s="225">
        <v>6858838.4199999999</v>
      </c>
      <c r="H263" s="225">
        <v>0</v>
      </c>
      <c r="I263" s="325">
        <v>0</v>
      </c>
      <c r="J263" s="330">
        <v>5839462.7599999998</v>
      </c>
      <c r="K263" s="278">
        <v>5839462.7599999998</v>
      </c>
      <c r="L263" s="278">
        <v>0</v>
      </c>
      <c r="M263" s="226">
        <v>5839462.7599999998</v>
      </c>
      <c r="N263" s="226">
        <v>0</v>
      </c>
      <c r="O263" s="331">
        <v>0</v>
      </c>
      <c r="P263" s="17"/>
      <c r="Q263" s="17"/>
      <c r="R263" s="17"/>
      <c r="S263" s="17"/>
      <c r="T263" s="17"/>
      <c r="U263" s="17"/>
    </row>
    <row r="264" spans="1:21" s="13" customFormat="1" ht="12.75" customHeight="1" x14ac:dyDescent="0.25">
      <c r="A264" s="368" t="s">
        <v>538</v>
      </c>
      <c r="B264" s="21"/>
      <c r="C264" s="343" t="s">
        <v>833</v>
      </c>
      <c r="D264" s="346">
        <v>6858838.4199999999</v>
      </c>
      <c r="E264" s="277">
        <v>6858838.4199999999</v>
      </c>
      <c r="F264" s="277">
        <v>0</v>
      </c>
      <c r="G264" s="225">
        <v>6858838.4199999999</v>
      </c>
      <c r="H264" s="225">
        <v>0</v>
      </c>
      <c r="I264" s="325">
        <v>0</v>
      </c>
      <c r="J264" s="330">
        <v>5839462.7599999998</v>
      </c>
      <c r="K264" s="278">
        <v>5839462.7599999998</v>
      </c>
      <c r="L264" s="278">
        <v>0</v>
      </c>
      <c r="M264" s="226">
        <v>5839462.7599999998</v>
      </c>
      <c r="N264" s="226">
        <v>0</v>
      </c>
      <c r="O264" s="331">
        <v>0</v>
      </c>
      <c r="P264" s="17"/>
      <c r="Q264" s="17"/>
      <c r="R264" s="17"/>
      <c r="S264" s="17"/>
      <c r="T264" s="17"/>
      <c r="U264" s="17"/>
    </row>
    <row r="265" spans="1:21" s="13" customFormat="1" ht="12.75" customHeight="1" x14ac:dyDescent="0.25">
      <c r="A265" s="368" t="s">
        <v>540</v>
      </c>
      <c r="B265" s="21"/>
      <c r="C265" s="343" t="s">
        <v>834</v>
      </c>
      <c r="D265" s="346">
        <v>5861038.4199999999</v>
      </c>
      <c r="E265" s="277">
        <v>5861038.4199999999</v>
      </c>
      <c r="F265" s="277">
        <v>0</v>
      </c>
      <c r="G265" s="225">
        <v>5861038.4199999999</v>
      </c>
      <c r="H265" s="225">
        <v>0</v>
      </c>
      <c r="I265" s="325">
        <v>0</v>
      </c>
      <c r="J265" s="330">
        <v>4961328.87</v>
      </c>
      <c r="K265" s="278">
        <v>4961328.87</v>
      </c>
      <c r="L265" s="278">
        <v>0</v>
      </c>
      <c r="M265" s="226">
        <v>4961328.87</v>
      </c>
      <c r="N265" s="226">
        <v>0</v>
      </c>
      <c r="O265" s="331">
        <v>0</v>
      </c>
      <c r="P265" s="17"/>
      <c r="Q265" s="17"/>
      <c r="R265" s="17"/>
      <c r="S265" s="17"/>
      <c r="T265" s="17"/>
      <c r="U265" s="17"/>
    </row>
    <row r="266" spans="1:21" s="13" customFormat="1" ht="12.75" customHeight="1" x14ac:dyDescent="0.25">
      <c r="A266" s="368" t="s">
        <v>559</v>
      </c>
      <c r="B266" s="21"/>
      <c r="C266" s="343" t="s">
        <v>835</v>
      </c>
      <c r="D266" s="346">
        <v>997800</v>
      </c>
      <c r="E266" s="277">
        <v>997800</v>
      </c>
      <c r="F266" s="277">
        <v>0</v>
      </c>
      <c r="G266" s="225">
        <v>997800</v>
      </c>
      <c r="H266" s="225">
        <v>0</v>
      </c>
      <c r="I266" s="325">
        <v>0</v>
      </c>
      <c r="J266" s="330">
        <v>878133.89</v>
      </c>
      <c r="K266" s="278">
        <v>878133.89</v>
      </c>
      <c r="L266" s="278">
        <v>0</v>
      </c>
      <c r="M266" s="226">
        <v>878133.89</v>
      </c>
      <c r="N266" s="226">
        <v>0</v>
      </c>
      <c r="O266" s="331">
        <v>0</v>
      </c>
      <c r="P266" s="17"/>
      <c r="Q266" s="17"/>
      <c r="R266" s="17"/>
      <c r="S266" s="17"/>
      <c r="T266" s="17"/>
      <c r="U266" s="17"/>
    </row>
    <row r="267" spans="1:21" s="13" customFormat="1" ht="12.75" customHeight="1" x14ac:dyDescent="0.25">
      <c r="A267" s="368" t="s">
        <v>672</v>
      </c>
      <c r="B267" s="21"/>
      <c r="C267" s="343" t="s">
        <v>836</v>
      </c>
      <c r="D267" s="346">
        <v>17548300</v>
      </c>
      <c r="E267" s="277">
        <v>17548300</v>
      </c>
      <c r="F267" s="277">
        <v>0</v>
      </c>
      <c r="G267" s="225">
        <v>17548300</v>
      </c>
      <c r="H267" s="225">
        <v>0</v>
      </c>
      <c r="I267" s="325">
        <v>0</v>
      </c>
      <c r="J267" s="330">
        <v>17548300</v>
      </c>
      <c r="K267" s="278">
        <v>17548300</v>
      </c>
      <c r="L267" s="278">
        <v>0</v>
      </c>
      <c r="M267" s="226">
        <v>17548300</v>
      </c>
      <c r="N267" s="226">
        <v>0</v>
      </c>
      <c r="O267" s="331">
        <v>0</v>
      </c>
      <c r="P267" s="17"/>
      <c r="Q267" s="17"/>
      <c r="R267" s="17"/>
      <c r="S267" s="17"/>
      <c r="T267" s="17"/>
      <c r="U267" s="17"/>
    </row>
    <row r="268" spans="1:21" s="13" customFormat="1" ht="12.75" customHeight="1" x14ac:dyDescent="0.25">
      <c r="A268" s="368" t="s">
        <v>709</v>
      </c>
      <c r="B268" s="21"/>
      <c r="C268" s="343" t="s">
        <v>837</v>
      </c>
      <c r="D268" s="346">
        <v>15484210</v>
      </c>
      <c r="E268" s="277">
        <v>15484210</v>
      </c>
      <c r="F268" s="277">
        <v>0</v>
      </c>
      <c r="G268" s="225">
        <v>15484210</v>
      </c>
      <c r="H268" s="225">
        <v>0</v>
      </c>
      <c r="I268" s="325">
        <v>0</v>
      </c>
      <c r="J268" s="330">
        <v>15484210</v>
      </c>
      <c r="K268" s="278">
        <v>15484210</v>
      </c>
      <c r="L268" s="278">
        <v>0</v>
      </c>
      <c r="M268" s="226">
        <v>15484210</v>
      </c>
      <c r="N268" s="226">
        <v>0</v>
      </c>
      <c r="O268" s="331">
        <v>0</v>
      </c>
      <c r="P268" s="17"/>
      <c r="Q268" s="17"/>
      <c r="R268" s="17"/>
      <c r="S268" s="17"/>
      <c r="T268" s="17"/>
      <c r="U268" s="17"/>
    </row>
    <row r="269" spans="1:21" s="13" customFormat="1" ht="12.75" customHeight="1" x14ac:dyDescent="0.25">
      <c r="A269" s="368" t="s">
        <v>711</v>
      </c>
      <c r="B269" s="21"/>
      <c r="C269" s="343" t="s">
        <v>838</v>
      </c>
      <c r="D269" s="346">
        <v>10162300</v>
      </c>
      <c r="E269" s="277">
        <v>10162300</v>
      </c>
      <c r="F269" s="277">
        <v>0</v>
      </c>
      <c r="G269" s="225">
        <v>10162300</v>
      </c>
      <c r="H269" s="225">
        <v>0</v>
      </c>
      <c r="I269" s="325">
        <v>0</v>
      </c>
      <c r="J269" s="330">
        <v>10162300</v>
      </c>
      <c r="K269" s="278">
        <v>10162300</v>
      </c>
      <c r="L269" s="278">
        <v>0</v>
      </c>
      <c r="M269" s="226">
        <v>10162300</v>
      </c>
      <c r="N269" s="226">
        <v>0</v>
      </c>
      <c r="O269" s="331">
        <v>0</v>
      </c>
      <c r="P269" s="17"/>
      <c r="Q269" s="17"/>
      <c r="R269" s="17"/>
      <c r="S269" s="17"/>
      <c r="T269" s="17"/>
      <c r="U269" s="17"/>
    </row>
    <row r="270" spans="1:21" s="13" customFormat="1" ht="12.75" customHeight="1" x14ac:dyDescent="0.25">
      <c r="A270" s="368" t="s">
        <v>713</v>
      </c>
      <c r="B270" s="21"/>
      <c r="C270" s="343" t="s">
        <v>839</v>
      </c>
      <c r="D270" s="346">
        <v>5321910</v>
      </c>
      <c r="E270" s="277">
        <v>5321910</v>
      </c>
      <c r="F270" s="277">
        <v>0</v>
      </c>
      <c r="G270" s="225">
        <v>5321910</v>
      </c>
      <c r="H270" s="225">
        <v>0</v>
      </c>
      <c r="I270" s="325">
        <v>0</v>
      </c>
      <c r="J270" s="330">
        <v>5321910</v>
      </c>
      <c r="K270" s="278">
        <v>5321910</v>
      </c>
      <c r="L270" s="278">
        <v>0</v>
      </c>
      <c r="M270" s="226">
        <v>5321910</v>
      </c>
      <c r="N270" s="226">
        <v>0</v>
      </c>
      <c r="O270" s="331">
        <v>0</v>
      </c>
      <c r="P270" s="17"/>
      <c r="Q270" s="17"/>
      <c r="R270" s="17"/>
      <c r="S270" s="17"/>
      <c r="T270" s="17"/>
      <c r="U270" s="17"/>
    </row>
    <row r="271" spans="1:21" s="13" customFormat="1" ht="12.75" customHeight="1" x14ac:dyDescent="0.25">
      <c r="A271" s="368" t="s">
        <v>766</v>
      </c>
      <c r="B271" s="21"/>
      <c r="C271" s="343" t="s">
        <v>840</v>
      </c>
      <c r="D271" s="346">
        <v>2064090</v>
      </c>
      <c r="E271" s="277">
        <v>2064090</v>
      </c>
      <c r="F271" s="277">
        <v>0</v>
      </c>
      <c r="G271" s="225">
        <v>2064090</v>
      </c>
      <c r="H271" s="225">
        <v>0</v>
      </c>
      <c r="I271" s="325">
        <v>0</v>
      </c>
      <c r="J271" s="330">
        <v>2064090</v>
      </c>
      <c r="K271" s="278">
        <v>2064090</v>
      </c>
      <c r="L271" s="278">
        <v>0</v>
      </c>
      <c r="M271" s="226">
        <v>2064090</v>
      </c>
      <c r="N271" s="226">
        <v>0</v>
      </c>
      <c r="O271" s="331">
        <v>0</v>
      </c>
      <c r="P271" s="17"/>
      <c r="Q271" s="17"/>
      <c r="R271" s="17"/>
      <c r="S271" s="17"/>
      <c r="T271" s="17"/>
      <c r="U271" s="17"/>
    </row>
    <row r="272" spans="1:21" s="13" customFormat="1" ht="12.75" customHeight="1" x14ac:dyDescent="0.25">
      <c r="A272" s="368" t="s">
        <v>770</v>
      </c>
      <c r="B272" s="21"/>
      <c r="C272" s="343" t="s">
        <v>841</v>
      </c>
      <c r="D272" s="346">
        <v>2064090</v>
      </c>
      <c r="E272" s="277">
        <v>2064090</v>
      </c>
      <c r="F272" s="277">
        <v>0</v>
      </c>
      <c r="G272" s="225">
        <v>2064090</v>
      </c>
      <c r="H272" s="225">
        <v>0</v>
      </c>
      <c r="I272" s="325">
        <v>0</v>
      </c>
      <c r="J272" s="330">
        <v>2064090</v>
      </c>
      <c r="K272" s="278">
        <v>2064090</v>
      </c>
      <c r="L272" s="278">
        <v>0</v>
      </c>
      <c r="M272" s="226">
        <v>2064090</v>
      </c>
      <c r="N272" s="226">
        <v>0</v>
      </c>
      <c r="O272" s="331">
        <v>0</v>
      </c>
      <c r="P272" s="17"/>
      <c r="Q272" s="17"/>
      <c r="R272" s="17"/>
      <c r="S272" s="17"/>
      <c r="T272" s="17"/>
      <c r="U272" s="17"/>
    </row>
    <row r="273" spans="1:21" s="13" customFormat="1" ht="12.75" customHeight="1" x14ac:dyDescent="0.25">
      <c r="A273" s="368" t="s">
        <v>542</v>
      </c>
      <c r="B273" s="21"/>
      <c r="C273" s="343" t="s">
        <v>842</v>
      </c>
      <c r="D273" s="346">
        <v>73961.58</v>
      </c>
      <c r="E273" s="277">
        <v>73961.58</v>
      </c>
      <c r="F273" s="277">
        <v>0</v>
      </c>
      <c r="G273" s="225">
        <v>73961.58</v>
      </c>
      <c r="H273" s="225">
        <v>0</v>
      </c>
      <c r="I273" s="325">
        <v>0</v>
      </c>
      <c r="J273" s="330">
        <v>73022.210000000006</v>
      </c>
      <c r="K273" s="278">
        <v>73022.210000000006</v>
      </c>
      <c r="L273" s="278">
        <v>0</v>
      </c>
      <c r="M273" s="226">
        <v>73022.210000000006</v>
      </c>
      <c r="N273" s="226">
        <v>0</v>
      </c>
      <c r="O273" s="331">
        <v>0</v>
      </c>
      <c r="P273" s="17"/>
      <c r="Q273" s="17"/>
      <c r="R273" s="17"/>
      <c r="S273" s="17"/>
      <c r="T273" s="17"/>
      <c r="U273" s="17"/>
    </row>
    <row r="274" spans="1:21" s="13" customFormat="1" ht="12.75" customHeight="1" x14ac:dyDescent="0.25">
      <c r="A274" s="368" t="s">
        <v>629</v>
      </c>
      <c r="B274" s="21"/>
      <c r="C274" s="343" t="s">
        <v>1343</v>
      </c>
      <c r="D274" s="346">
        <v>2000</v>
      </c>
      <c r="E274" s="277">
        <v>2000</v>
      </c>
      <c r="F274" s="277">
        <v>0</v>
      </c>
      <c r="G274" s="225">
        <v>2000</v>
      </c>
      <c r="H274" s="225">
        <v>0</v>
      </c>
      <c r="I274" s="325">
        <v>0</v>
      </c>
      <c r="J274" s="330">
        <v>2000</v>
      </c>
      <c r="K274" s="278">
        <v>2000</v>
      </c>
      <c r="L274" s="278">
        <v>0</v>
      </c>
      <c r="M274" s="226">
        <v>2000</v>
      </c>
      <c r="N274" s="226">
        <v>0</v>
      </c>
      <c r="O274" s="331">
        <v>0</v>
      </c>
      <c r="P274" s="17"/>
      <c r="Q274" s="17"/>
      <c r="R274" s="17"/>
      <c r="S274" s="17"/>
      <c r="T274" s="17"/>
      <c r="U274" s="17"/>
    </row>
    <row r="275" spans="1:21" s="13" customFormat="1" ht="12.75" customHeight="1" x14ac:dyDescent="0.25">
      <c r="A275" s="368" t="s">
        <v>631</v>
      </c>
      <c r="B275" s="21"/>
      <c r="C275" s="343" t="s">
        <v>1344</v>
      </c>
      <c r="D275" s="346">
        <v>2000</v>
      </c>
      <c r="E275" s="277">
        <v>2000</v>
      </c>
      <c r="F275" s="277">
        <v>0</v>
      </c>
      <c r="G275" s="225">
        <v>2000</v>
      </c>
      <c r="H275" s="225">
        <v>0</v>
      </c>
      <c r="I275" s="325">
        <v>0</v>
      </c>
      <c r="J275" s="330">
        <v>2000</v>
      </c>
      <c r="K275" s="278">
        <v>2000</v>
      </c>
      <c r="L275" s="278">
        <v>0</v>
      </c>
      <c r="M275" s="226">
        <v>2000</v>
      </c>
      <c r="N275" s="226">
        <v>0</v>
      </c>
      <c r="O275" s="331">
        <v>0</v>
      </c>
      <c r="P275" s="17"/>
      <c r="Q275" s="17"/>
      <c r="R275" s="17"/>
      <c r="S275" s="17"/>
      <c r="T275" s="17"/>
      <c r="U275" s="17"/>
    </row>
    <row r="276" spans="1:21" s="13" customFormat="1" ht="12.75" customHeight="1" x14ac:dyDescent="0.25">
      <c r="A276" s="368" t="s">
        <v>544</v>
      </c>
      <c r="B276" s="21"/>
      <c r="C276" s="343" t="s">
        <v>843</v>
      </c>
      <c r="D276" s="346">
        <v>71961.58</v>
      </c>
      <c r="E276" s="277">
        <v>71961.58</v>
      </c>
      <c r="F276" s="277">
        <v>0</v>
      </c>
      <c r="G276" s="225">
        <v>71961.58</v>
      </c>
      <c r="H276" s="225">
        <v>0</v>
      </c>
      <c r="I276" s="325">
        <v>0</v>
      </c>
      <c r="J276" s="330">
        <v>71022.210000000006</v>
      </c>
      <c r="K276" s="278">
        <v>71022.210000000006</v>
      </c>
      <c r="L276" s="278">
        <v>0</v>
      </c>
      <c r="M276" s="226">
        <v>71022.210000000006</v>
      </c>
      <c r="N276" s="226">
        <v>0</v>
      </c>
      <c r="O276" s="331">
        <v>0</v>
      </c>
      <c r="P276" s="17"/>
      <c r="Q276" s="17"/>
      <c r="R276" s="17"/>
      <c r="S276" s="17"/>
      <c r="T276" s="17"/>
      <c r="U276" s="17"/>
    </row>
    <row r="277" spans="1:21" s="13" customFormat="1" ht="12.75" customHeight="1" x14ac:dyDescent="0.25">
      <c r="A277" s="368" t="s">
        <v>566</v>
      </c>
      <c r="B277" s="21"/>
      <c r="C277" s="343" t="s">
        <v>844</v>
      </c>
      <c r="D277" s="346">
        <v>36152.980000000003</v>
      </c>
      <c r="E277" s="277">
        <v>36152.980000000003</v>
      </c>
      <c r="F277" s="277">
        <v>0</v>
      </c>
      <c r="G277" s="225">
        <v>36152.980000000003</v>
      </c>
      <c r="H277" s="225">
        <v>0</v>
      </c>
      <c r="I277" s="325">
        <v>0</v>
      </c>
      <c r="J277" s="330">
        <v>35390</v>
      </c>
      <c r="K277" s="278">
        <v>35390</v>
      </c>
      <c r="L277" s="278">
        <v>0</v>
      </c>
      <c r="M277" s="226">
        <v>35390</v>
      </c>
      <c r="N277" s="226">
        <v>0</v>
      </c>
      <c r="O277" s="331">
        <v>0</v>
      </c>
      <c r="P277" s="17"/>
      <c r="Q277" s="17"/>
      <c r="R277" s="17"/>
      <c r="S277" s="17"/>
      <c r="T277" s="17"/>
      <c r="U277" s="17"/>
    </row>
    <row r="278" spans="1:21" s="13" customFormat="1" ht="12.75" customHeight="1" x14ac:dyDescent="0.25">
      <c r="A278" s="368" t="s">
        <v>546</v>
      </c>
      <c r="B278" s="21"/>
      <c r="C278" s="343" t="s">
        <v>845</v>
      </c>
      <c r="D278" s="346">
        <v>35808.6</v>
      </c>
      <c r="E278" s="277">
        <v>35808.6</v>
      </c>
      <c r="F278" s="277">
        <v>0</v>
      </c>
      <c r="G278" s="225">
        <v>35808.6</v>
      </c>
      <c r="H278" s="225">
        <v>0</v>
      </c>
      <c r="I278" s="325">
        <v>0</v>
      </c>
      <c r="J278" s="330">
        <v>35632.21</v>
      </c>
      <c r="K278" s="278">
        <v>35632.21</v>
      </c>
      <c r="L278" s="278">
        <v>0</v>
      </c>
      <c r="M278" s="226">
        <v>35632.21</v>
      </c>
      <c r="N278" s="226">
        <v>0</v>
      </c>
      <c r="O278" s="331">
        <v>0</v>
      </c>
      <c r="P278" s="17"/>
      <c r="Q278" s="17"/>
      <c r="R278" s="17"/>
      <c r="S278" s="17"/>
      <c r="T278" s="17"/>
      <c r="U278" s="17"/>
    </row>
    <row r="279" spans="1:21" s="13" customFormat="1" ht="12.75" customHeight="1" x14ac:dyDescent="0.25">
      <c r="A279" s="368" t="s">
        <v>846</v>
      </c>
      <c r="B279" s="21"/>
      <c r="C279" s="343" t="s">
        <v>847</v>
      </c>
      <c r="D279" s="346">
        <v>260304932.94</v>
      </c>
      <c r="E279" s="277">
        <v>260304932.94</v>
      </c>
      <c r="F279" s="277">
        <v>2000000</v>
      </c>
      <c r="G279" s="225">
        <v>33680900</v>
      </c>
      <c r="H279" s="225">
        <v>88110637</v>
      </c>
      <c r="I279" s="325">
        <v>140513395.94</v>
      </c>
      <c r="J279" s="330">
        <v>257669011.47999999</v>
      </c>
      <c r="K279" s="278">
        <v>257669011.47999999</v>
      </c>
      <c r="L279" s="278">
        <v>2000000</v>
      </c>
      <c r="M279" s="226">
        <v>33562654.450000003</v>
      </c>
      <c r="N279" s="226">
        <v>87584462.489999995</v>
      </c>
      <c r="O279" s="331">
        <v>138521894.53999999</v>
      </c>
      <c r="P279" s="17"/>
      <c r="Q279" s="17"/>
      <c r="R279" s="17"/>
      <c r="S279" s="17"/>
      <c r="T279" s="17"/>
      <c r="U279" s="17"/>
    </row>
    <row r="280" spans="1:21" s="13" customFormat="1" ht="12.75" customHeight="1" x14ac:dyDescent="0.25">
      <c r="A280" s="368" t="s">
        <v>848</v>
      </c>
      <c r="B280" s="21"/>
      <c r="C280" s="343" t="s">
        <v>849</v>
      </c>
      <c r="D280" s="346">
        <v>243297325.13999999</v>
      </c>
      <c r="E280" s="277">
        <v>243297325.13999999</v>
      </c>
      <c r="F280" s="277">
        <v>2000000</v>
      </c>
      <c r="G280" s="225">
        <v>23826000</v>
      </c>
      <c r="H280" s="225">
        <v>81427929.200000003</v>
      </c>
      <c r="I280" s="325">
        <v>140043395.94</v>
      </c>
      <c r="J280" s="330">
        <v>240765810.41999999</v>
      </c>
      <c r="K280" s="278">
        <v>240765810.41999999</v>
      </c>
      <c r="L280" s="278">
        <v>2000000</v>
      </c>
      <c r="M280" s="226">
        <v>23812161.190000001</v>
      </c>
      <c r="N280" s="226">
        <v>80901754.689999998</v>
      </c>
      <c r="O280" s="331">
        <v>138051894.53999999</v>
      </c>
      <c r="P280" s="17"/>
      <c r="Q280" s="17"/>
      <c r="R280" s="17"/>
      <c r="S280" s="17"/>
      <c r="T280" s="17"/>
      <c r="U280" s="17"/>
    </row>
    <row r="281" spans="1:21" s="13" customFormat="1" ht="12.75" customHeight="1" x14ac:dyDescent="0.25">
      <c r="A281" s="368" t="s">
        <v>522</v>
      </c>
      <c r="B281" s="21"/>
      <c r="C281" s="343" t="s">
        <v>850</v>
      </c>
      <c r="D281" s="346">
        <v>106170934.23</v>
      </c>
      <c r="E281" s="277">
        <v>106170934.23</v>
      </c>
      <c r="F281" s="277">
        <v>0</v>
      </c>
      <c r="G281" s="225">
        <v>0</v>
      </c>
      <c r="H281" s="225">
        <v>9312801.0099999998</v>
      </c>
      <c r="I281" s="325">
        <v>96858133.219999999</v>
      </c>
      <c r="J281" s="330">
        <v>105199159.58</v>
      </c>
      <c r="K281" s="278">
        <v>105199159.58</v>
      </c>
      <c r="L281" s="278">
        <v>0</v>
      </c>
      <c r="M281" s="226">
        <v>0</v>
      </c>
      <c r="N281" s="226">
        <v>9312801.0099999998</v>
      </c>
      <c r="O281" s="331">
        <v>95886358.569999993</v>
      </c>
      <c r="P281" s="17"/>
      <c r="Q281" s="17"/>
      <c r="R281" s="17"/>
      <c r="S281" s="17"/>
      <c r="T281" s="17"/>
      <c r="U281" s="17"/>
    </row>
    <row r="282" spans="1:21" s="13" customFormat="1" ht="12.75" customHeight="1" x14ac:dyDescent="0.25">
      <c r="A282" s="368" t="s">
        <v>606</v>
      </c>
      <c r="B282" s="21"/>
      <c r="C282" s="343" t="s">
        <v>851</v>
      </c>
      <c r="D282" s="346">
        <v>106170934.23</v>
      </c>
      <c r="E282" s="277">
        <v>106170934.23</v>
      </c>
      <c r="F282" s="277">
        <v>0</v>
      </c>
      <c r="G282" s="225">
        <v>0</v>
      </c>
      <c r="H282" s="225">
        <v>9312801.0099999998</v>
      </c>
      <c r="I282" s="325">
        <v>96858133.219999999</v>
      </c>
      <c r="J282" s="330">
        <v>105199159.58</v>
      </c>
      <c r="K282" s="278">
        <v>105199159.58</v>
      </c>
      <c r="L282" s="278">
        <v>0</v>
      </c>
      <c r="M282" s="226">
        <v>0</v>
      </c>
      <c r="N282" s="226">
        <v>9312801.0099999998</v>
      </c>
      <c r="O282" s="331">
        <v>95886358.569999993</v>
      </c>
      <c r="P282" s="17"/>
      <c r="Q282" s="17"/>
      <c r="R282" s="17"/>
      <c r="S282" s="17"/>
      <c r="T282" s="17"/>
      <c r="U282" s="17"/>
    </row>
    <row r="283" spans="1:21" s="13" customFormat="1" ht="12.75" customHeight="1" x14ac:dyDescent="0.25">
      <c r="A283" s="368" t="s">
        <v>608</v>
      </c>
      <c r="B283" s="21"/>
      <c r="C283" s="343" t="s">
        <v>852</v>
      </c>
      <c r="D283" s="346">
        <v>80770817.760000005</v>
      </c>
      <c r="E283" s="277">
        <v>80770817.760000005</v>
      </c>
      <c r="F283" s="277">
        <v>0</v>
      </c>
      <c r="G283" s="225">
        <v>0</v>
      </c>
      <c r="H283" s="225">
        <v>7133862.3399999999</v>
      </c>
      <c r="I283" s="325">
        <v>73636955.420000002</v>
      </c>
      <c r="J283" s="330">
        <v>80766134.629999995</v>
      </c>
      <c r="K283" s="278">
        <v>80766134.629999995</v>
      </c>
      <c r="L283" s="278">
        <v>0</v>
      </c>
      <c r="M283" s="226">
        <v>0</v>
      </c>
      <c r="N283" s="226">
        <v>7133862.3399999999</v>
      </c>
      <c r="O283" s="331">
        <v>73632272.290000007</v>
      </c>
      <c r="P283" s="17"/>
      <c r="Q283" s="17"/>
      <c r="R283" s="17"/>
      <c r="S283" s="17"/>
      <c r="T283" s="17"/>
      <c r="U283" s="17"/>
    </row>
    <row r="284" spans="1:21" s="13" customFormat="1" ht="12.75" customHeight="1" x14ac:dyDescent="0.25">
      <c r="A284" s="368" t="s">
        <v>610</v>
      </c>
      <c r="B284" s="21"/>
      <c r="C284" s="343" t="s">
        <v>853</v>
      </c>
      <c r="D284" s="346">
        <v>200128.14</v>
      </c>
      <c r="E284" s="277">
        <v>200128.14</v>
      </c>
      <c r="F284" s="277">
        <v>0</v>
      </c>
      <c r="G284" s="225">
        <v>0</v>
      </c>
      <c r="H284" s="225">
        <v>33625.56</v>
      </c>
      <c r="I284" s="325">
        <v>166502.57999999999</v>
      </c>
      <c r="J284" s="330">
        <v>200128.14</v>
      </c>
      <c r="K284" s="278">
        <v>200128.14</v>
      </c>
      <c r="L284" s="278">
        <v>0</v>
      </c>
      <c r="M284" s="226">
        <v>0</v>
      </c>
      <c r="N284" s="226">
        <v>33625.56</v>
      </c>
      <c r="O284" s="331">
        <v>166502.57999999999</v>
      </c>
      <c r="P284" s="17"/>
      <c r="Q284" s="17"/>
      <c r="R284" s="17"/>
      <c r="S284" s="17"/>
      <c r="T284" s="17"/>
      <c r="U284" s="17"/>
    </row>
    <row r="285" spans="1:21" s="13" customFormat="1" ht="12.75" customHeight="1" x14ac:dyDescent="0.25">
      <c r="A285" s="368" t="s">
        <v>612</v>
      </c>
      <c r="B285" s="21"/>
      <c r="C285" s="343" t="s">
        <v>854</v>
      </c>
      <c r="D285" s="346">
        <v>25199988.329999998</v>
      </c>
      <c r="E285" s="277">
        <v>25199988.329999998</v>
      </c>
      <c r="F285" s="277">
        <v>0</v>
      </c>
      <c r="G285" s="225">
        <v>0</v>
      </c>
      <c r="H285" s="225">
        <v>2145313.11</v>
      </c>
      <c r="I285" s="325">
        <v>23054675.219999999</v>
      </c>
      <c r="J285" s="330">
        <v>24232896.809999999</v>
      </c>
      <c r="K285" s="278">
        <v>24232896.809999999</v>
      </c>
      <c r="L285" s="278">
        <v>0</v>
      </c>
      <c r="M285" s="226">
        <v>0</v>
      </c>
      <c r="N285" s="226">
        <v>2145313.11</v>
      </c>
      <c r="O285" s="331">
        <v>22087583.699999999</v>
      </c>
      <c r="P285" s="17"/>
      <c r="Q285" s="17"/>
      <c r="R285" s="17"/>
      <c r="S285" s="17"/>
      <c r="T285" s="17"/>
      <c r="U285" s="17"/>
    </row>
    <row r="286" spans="1:21" s="13" customFormat="1" ht="12.75" customHeight="1" x14ac:dyDescent="0.25">
      <c r="A286" s="368" t="s">
        <v>536</v>
      </c>
      <c r="B286" s="21"/>
      <c r="C286" s="343" t="s">
        <v>855</v>
      </c>
      <c r="D286" s="346">
        <v>50733173.649999999</v>
      </c>
      <c r="E286" s="277">
        <v>50733173.649999999</v>
      </c>
      <c r="F286" s="277">
        <v>0</v>
      </c>
      <c r="G286" s="225">
        <v>5423011.1100000003</v>
      </c>
      <c r="H286" s="225">
        <v>2491353.9900000002</v>
      </c>
      <c r="I286" s="325">
        <v>42818808.549999997</v>
      </c>
      <c r="J286" s="330">
        <v>49685345.350000001</v>
      </c>
      <c r="K286" s="278">
        <v>49685345.350000001</v>
      </c>
      <c r="L286" s="278">
        <v>0</v>
      </c>
      <c r="M286" s="226">
        <v>5409172.2999999998</v>
      </c>
      <c r="N286" s="226">
        <v>2476998.5299999998</v>
      </c>
      <c r="O286" s="331">
        <v>41799174.520000003</v>
      </c>
      <c r="P286" s="17"/>
      <c r="Q286" s="17"/>
      <c r="R286" s="17"/>
      <c r="S286" s="17"/>
      <c r="T286" s="17"/>
      <c r="U286" s="17"/>
    </row>
    <row r="287" spans="1:21" s="13" customFormat="1" ht="12.75" customHeight="1" x14ac:dyDescent="0.25">
      <c r="A287" s="368" t="s">
        <v>538</v>
      </c>
      <c r="B287" s="21"/>
      <c r="C287" s="343" t="s">
        <v>856</v>
      </c>
      <c r="D287" s="346">
        <v>50733173.649999999</v>
      </c>
      <c r="E287" s="277">
        <v>50733173.649999999</v>
      </c>
      <c r="F287" s="277">
        <v>0</v>
      </c>
      <c r="G287" s="225">
        <v>5423011.1100000003</v>
      </c>
      <c r="H287" s="225">
        <v>2491353.9900000002</v>
      </c>
      <c r="I287" s="325">
        <v>42818808.549999997</v>
      </c>
      <c r="J287" s="330">
        <v>49685345.350000001</v>
      </c>
      <c r="K287" s="278">
        <v>49685345.350000001</v>
      </c>
      <c r="L287" s="278">
        <v>0</v>
      </c>
      <c r="M287" s="226">
        <v>5409172.2999999998</v>
      </c>
      <c r="N287" s="226">
        <v>2476998.5299999998</v>
      </c>
      <c r="O287" s="331">
        <v>41799174.520000003</v>
      </c>
      <c r="P287" s="17"/>
      <c r="Q287" s="17"/>
      <c r="R287" s="17"/>
      <c r="S287" s="17"/>
      <c r="T287" s="17"/>
      <c r="U287" s="17"/>
    </row>
    <row r="288" spans="1:21" s="13" customFormat="1" ht="12.75" customHeight="1" x14ac:dyDescent="0.25">
      <c r="A288" s="368" t="s">
        <v>620</v>
      </c>
      <c r="B288" s="21"/>
      <c r="C288" s="343" t="s">
        <v>857</v>
      </c>
      <c r="D288" s="346">
        <v>11952033.76</v>
      </c>
      <c r="E288" s="277">
        <v>11952033.76</v>
      </c>
      <c r="F288" s="277">
        <v>0</v>
      </c>
      <c r="G288" s="225">
        <v>0</v>
      </c>
      <c r="H288" s="225">
        <v>0</v>
      </c>
      <c r="I288" s="325">
        <v>11952033.76</v>
      </c>
      <c r="J288" s="330">
        <v>11952033.76</v>
      </c>
      <c r="K288" s="278">
        <v>11952033.76</v>
      </c>
      <c r="L288" s="278">
        <v>0</v>
      </c>
      <c r="M288" s="226">
        <v>0</v>
      </c>
      <c r="N288" s="226">
        <v>0</v>
      </c>
      <c r="O288" s="331">
        <v>11952033.76</v>
      </c>
      <c r="P288" s="17"/>
      <c r="Q288" s="17"/>
      <c r="R288" s="17"/>
      <c r="S288" s="17"/>
      <c r="T288" s="17"/>
      <c r="U288" s="17"/>
    </row>
    <row r="289" spans="1:21" s="13" customFormat="1" ht="12.75" customHeight="1" x14ac:dyDescent="0.25">
      <c r="A289" s="368" t="s">
        <v>540</v>
      </c>
      <c r="B289" s="21"/>
      <c r="C289" s="343" t="s">
        <v>858</v>
      </c>
      <c r="D289" s="346">
        <v>28837104.420000002</v>
      </c>
      <c r="E289" s="277">
        <v>28837104.420000002</v>
      </c>
      <c r="F289" s="277">
        <v>0</v>
      </c>
      <c r="G289" s="225">
        <v>5423011.1100000003</v>
      </c>
      <c r="H289" s="225">
        <v>2435353.9900000002</v>
      </c>
      <c r="I289" s="325">
        <v>20978739.32</v>
      </c>
      <c r="J289" s="330">
        <v>28469743.469999999</v>
      </c>
      <c r="K289" s="278">
        <v>28469743.469999999</v>
      </c>
      <c r="L289" s="278">
        <v>0</v>
      </c>
      <c r="M289" s="226">
        <v>5409172.2999999998</v>
      </c>
      <c r="N289" s="226">
        <v>2427710</v>
      </c>
      <c r="O289" s="331">
        <v>20632861.170000002</v>
      </c>
      <c r="P289" s="17"/>
      <c r="Q289" s="17"/>
      <c r="R289" s="17"/>
      <c r="S289" s="17"/>
      <c r="T289" s="17"/>
      <c r="U289" s="17"/>
    </row>
    <row r="290" spans="1:21" s="13" customFormat="1" ht="12.75" customHeight="1" x14ac:dyDescent="0.25">
      <c r="A290" s="368" t="s">
        <v>559</v>
      </c>
      <c r="B290" s="21"/>
      <c r="C290" s="343" t="s">
        <v>859</v>
      </c>
      <c r="D290" s="346">
        <v>9944035.4700000007</v>
      </c>
      <c r="E290" s="277">
        <v>9944035.4700000007</v>
      </c>
      <c r="F290" s="277">
        <v>0</v>
      </c>
      <c r="G290" s="225">
        <v>0</v>
      </c>
      <c r="H290" s="225">
        <v>56000</v>
      </c>
      <c r="I290" s="325">
        <v>9888035.4700000007</v>
      </c>
      <c r="J290" s="330">
        <v>9263568.1199999992</v>
      </c>
      <c r="K290" s="278">
        <v>9263568.1199999992</v>
      </c>
      <c r="L290" s="278">
        <v>0</v>
      </c>
      <c r="M290" s="226">
        <v>0</v>
      </c>
      <c r="N290" s="226">
        <v>49288.53</v>
      </c>
      <c r="O290" s="331">
        <v>9214279.5899999999</v>
      </c>
      <c r="P290" s="17"/>
      <c r="Q290" s="17"/>
      <c r="R290" s="17"/>
      <c r="S290" s="17"/>
      <c r="T290" s="17"/>
      <c r="U290" s="17"/>
    </row>
    <row r="291" spans="1:21" s="13" customFormat="1" ht="12.75" customHeight="1" x14ac:dyDescent="0.25">
      <c r="A291" s="368" t="s">
        <v>561</v>
      </c>
      <c r="B291" s="21"/>
      <c r="C291" s="343" t="s">
        <v>1345</v>
      </c>
      <c r="D291" s="346">
        <v>0</v>
      </c>
      <c r="E291" s="277">
        <v>0</v>
      </c>
      <c r="F291" s="277">
        <v>2000000</v>
      </c>
      <c r="G291" s="225">
        <v>2000000</v>
      </c>
      <c r="H291" s="225">
        <v>0</v>
      </c>
      <c r="I291" s="325">
        <v>0</v>
      </c>
      <c r="J291" s="330">
        <v>0</v>
      </c>
      <c r="K291" s="278">
        <v>0</v>
      </c>
      <c r="L291" s="278">
        <v>2000000</v>
      </c>
      <c r="M291" s="226">
        <v>2000000</v>
      </c>
      <c r="N291" s="226">
        <v>0</v>
      </c>
      <c r="O291" s="331">
        <v>0</v>
      </c>
      <c r="P291" s="17"/>
      <c r="Q291" s="17"/>
      <c r="R291" s="17"/>
      <c r="S291" s="17"/>
      <c r="T291" s="17"/>
      <c r="U291" s="17"/>
    </row>
    <row r="292" spans="1:21" s="13" customFormat="1" ht="12.75" customHeight="1" x14ac:dyDescent="0.25">
      <c r="A292" s="368" t="s">
        <v>1278</v>
      </c>
      <c r="B292" s="21"/>
      <c r="C292" s="343" t="s">
        <v>1346</v>
      </c>
      <c r="D292" s="346">
        <v>0</v>
      </c>
      <c r="E292" s="277">
        <v>0</v>
      </c>
      <c r="F292" s="277">
        <v>2000000</v>
      </c>
      <c r="G292" s="225">
        <v>2000000</v>
      </c>
      <c r="H292" s="225">
        <v>0</v>
      </c>
      <c r="I292" s="325">
        <v>0</v>
      </c>
      <c r="J292" s="330">
        <v>0</v>
      </c>
      <c r="K292" s="278">
        <v>0</v>
      </c>
      <c r="L292" s="278">
        <v>2000000</v>
      </c>
      <c r="M292" s="226">
        <v>2000000</v>
      </c>
      <c r="N292" s="226">
        <v>0</v>
      </c>
      <c r="O292" s="331">
        <v>0</v>
      </c>
      <c r="P292" s="17"/>
      <c r="Q292" s="17"/>
      <c r="R292" s="17"/>
      <c r="S292" s="17"/>
      <c r="T292" s="17"/>
      <c r="U292" s="17"/>
    </row>
    <row r="293" spans="1:21" s="13" customFormat="1" ht="12.75" customHeight="1" x14ac:dyDescent="0.25">
      <c r="A293" s="368" t="s">
        <v>1280</v>
      </c>
      <c r="B293" s="21"/>
      <c r="C293" s="343" t="s">
        <v>1347</v>
      </c>
      <c r="D293" s="346">
        <v>0</v>
      </c>
      <c r="E293" s="277">
        <v>0</v>
      </c>
      <c r="F293" s="277">
        <v>2000000</v>
      </c>
      <c r="G293" s="225">
        <v>2000000</v>
      </c>
      <c r="H293" s="225">
        <v>0</v>
      </c>
      <c r="I293" s="325">
        <v>0</v>
      </c>
      <c r="J293" s="330">
        <v>0</v>
      </c>
      <c r="K293" s="278">
        <v>0</v>
      </c>
      <c r="L293" s="278">
        <v>2000000</v>
      </c>
      <c r="M293" s="226">
        <v>2000000</v>
      </c>
      <c r="N293" s="226">
        <v>0</v>
      </c>
      <c r="O293" s="331">
        <v>0</v>
      </c>
      <c r="P293" s="17"/>
      <c r="Q293" s="17"/>
      <c r="R293" s="17"/>
      <c r="S293" s="17"/>
      <c r="T293" s="17"/>
      <c r="U293" s="17"/>
    </row>
    <row r="294" spans="1:21" s="13" customFormat="1" ht="12.75" customHeight="1" x14ac:dyDescent="0.25">
      <c r="A294" s="368" t="s">
        <v>672</v>
      </c>
      <c r="B294" s="21"/>
      <c r="C294" s="343" t="s">
        <v>860</v>
      </c>
      <c r="D294" s="346">
        <v>86019564.090000004</v>
      </c>
      <c r="E294" s="277">
        <v>86019564.090000004</v>
      </c>
      <c r="F294" s="277">
        <v>0</v>
      </c>
      <c r="G294" s="225">
        <v>16402988.890000001</v>
      </c>
      <c r="H294" s="225">
        <v>69616575.200000003</v>
      </c>
      <c r="I294" s="325">
        <v>0</v>
      </c>
      <c r="J294" s="330">
        <v>85507745.040000007</v>
      </c>
      <c r="K294" s="278">
        <v>85507745.040000007</v>
      </c>
      <c r="L294" s="278">
        <v>0</v>
      </c>
      <c r="M294" s="226">
        <v>16402988.890000001</v>
      </c>
      <c r="N294" s="226">
        <v>69104756.150000006</v>
      </c>
      <c r="O294" s="331">
        <v>0</v>
      </c>
      <c r="P294" s="17"/>
      <c r="Q294" s="17"/>
      <c r="R294" s="17"/>
      <c r="S294" s="17"/>
      <c r="T294" s="17"/>
      <c r="U294" s="17"/>
    </row>
    <row r="295" spans="1:21" s="13" customFormat="1" ht="12.75" customHeight="1" x14ac:dyDescent="0.25">
      <c r="A295" s="368" t="s">
        <v>709</v>
      </c>
      <c r="B295" s="21"/>
      <c r="C295" s="343" t="s">
        <v>861</v>
      </c>
      <c r="D295" s="346">
        <v>86019564.090000004</v>
      </c>
      <c r="E295" s="277">
        <v>86019564.090000004</v>
      </c>
      <c r="F295" s="277">
        <v>0</v>
      </c>
      <c r="G295" s="225">
        <v>16402988.890000001</v>
      </c>
      <c r="H295" s="225">
        <v>69616575.200000003</v>
      </c>
      <c r="I295" s="325">
        <v>0</v>
      </c>
      <c r="J295" s="330">
        <v>85507745.040000007</v>
      </c>
      <c r="K295" s="278">
        <v>85507745.040000007</v>
      </c>
      <c r="L295" s="278">
        <v>0</v>
      </c>
      <c r="M295" s="226">
        <v>16402988.890000001</v>
      </c>
      <c r="N295" s="226">
        <v>69104756.150000006</v>
      </c>
      <c r="O295" s="331">
        <v>0</v>
      </c>
      <c r="P295" s="17"/>
      <c r="Q295" s="17"/>
      <c r="R295" s="17"/>
      <c r="S295" s="17"/>
      <c r="T295" s="17"/>
      <c r="U295" s="17"/>
    </row>
    <row r="296" spans="1:21" s="13" customFormat="1" ht="12.75" customHeight="1" x14ac:dyDescent="0.25">
      <c r="A296" s="368" t="s">
        <v>711</v>
      </c>
      <c r="B296" s="21"/>
      <c r="C296" s="343" t="s">
        <v>862</v>
      </c>
      <c r="D296" s="346">
        <v>76683200</v>
      </c>
      <c r="E296" s="277">
        <v>76683200</v>
      </c>
      <c r="F296" s="277">
        <v>0</v>
      </c>
      <c r="G296" s="225">
        <v>11614100</v>
      </c>
      <c r="H296" s="225">
        <v>65069100</v>
      </c>
      <c r="I296" s="325">
        <v>0</v>
      </c>
      <c r="J296" s="330">
        <v>76171380.950000003</v>
      </c>
      <c r="K296" s="278">
        <v>76171380.950000003</v>
      </c>
      <c r="L296" s="278">
        <v>0</v>
      </c>
      <c r="M296" s="226">
        <v>11614100</v>
      </c>
      <c r="N296" s="226">
        <v>64557280.950000003</v>
      </c>
      <c r="O296" s="331">
        <v>0</v>
      </c>
      <c r="P296" s="17"/>
      <c r="Q296" s="17"/>
      <c r="R296" s="17"/>
      <c r="S296" s="17"/>
      <c r="T296" s="17"/>
      <c r="U296" s="17"/>
    </row>
    <row r="297" spans="1:21" s="13" customFormat="1" ht="12.75" customHeight="1" x14ac:dyDescent="0.25">
      <c r="A297" s="368" t="s">
        <v>713</v>
      </c>
      <c r="B297" s="21"/>
      <c r="C297" s="343" t="s">
        <v>863</v>
      </c>
      <c r="D297" s="346">
        <v>9336364.0899999999</v>
      </c>
      <c r="E297" s="277">
        <v>9336364.0899999999</v>
      </c>
      <c r="F297" s="277">
        <v>0</v>
      </c>
      <c r="G297" s="225">
        <v>4788888.8899999997</v>
      </c>
      <c r="H297" s="225">
        <v>4547475.2</v>
      </c>
      <c r="I297" s="325">
        <v>0</v>
      </c>
      <c r="J297" s="330">
        <v>9336364.0899999999</v>
      </c>
      <c r="K297" s="278">
        <v>9336364.0899999999</v>
      </c>
      <c r="L297" s="278">
        <v>0</v>
      </c>
      <c r="M297" s="226">
        <v>4788888.8899999997</v>
      </c>
      <c r="N297" s="226">
        <v>4547475.2</v>
      </c>
      <c r="O297" s="331">
        <v>0</v>
      </c>
      <c r="P297" s="17"/>
      <c r="Q297" s="17"/>
      <c r="R297" s="17"/>
      <c r="S297" s="17"/>
      <c r="T297" s="17"/>
      <c r="U297" s="17"/>
    </row>
    <row r="298" spans="1:21" s="13" customFormat="1" ht="12.75" customHeight="1" x14ac:dyDescent="0.25">
      <c r="A298" s="368" t="s">
        <v>542</v>
      </c>
      <c r="B298" s="21"/>
      <c r="C298" s="343" t="s">
        <v>864</v>
      </c>
      <c r="D298" s="346">
        <v>373653.17</v>
      </c>
      <c r="E298" s="277">
        <v>373653.17</v>
      </c>
      <c r="F298" s="277">
        <v>0</v>
      </c>
      <c r="G298" s="225">
        <v>0</v>
      </c>
      <c r="H298" s="225">
        <v>7199</v>
      </c>
      <c r="I298" s="325">
        <v>366454.17</v>
      </c>
      <c r="J298" s="330">
        <v>373560.45</v>
      </c>
      <c r="K298" s="278">
        <v>373560.45</v>
      </c>
      <c r="L298" s="278">
        <v>0</v>
      </c>
      <c r="M298" s="226">
        <v>0</v>
      </c>
      <c r="N298" s="226">
        <v>7199</v>
      </c>
      <c r="O298" s="331">
        <v>366361.45</v>
      </c>
      <c r="P298" s="17"/>
      <c r="Q298" s="17"/>
      <c r="R298" s="17"/>
      <c r="S298" s="17"/>
      <c r="T298" s="17"/>
      <c r="U298" s="17"/>
    </row>
    <row r="299" spans="1:21" s="13" customFormat="1" ht="12.75" customHeight="1" x14ac:dyDescent="0.25">
      <c r="A299" s="368" t="s">
        <v>544</v>
      </c>
      <c r="B299" s="21"/>
      <c r="C299" s="343" t="s">
        <v>865</v>
      </c>
      <c r="D299" s="346">
        <v>373653.17</v>
      </c>
      <c r="E299" s="277">
        <v>373653.17</v>
      </c>
      <c r="F299" s="277">
        <v>0</v>
      </c>
      <c r="G299" s="225">
        <v>0</v>
      </c>
      <c r="H299" s="225">
        <v>7199</v>
      </c>
      <c r="I299" s="325">
        <v>366454.17</v>
      </c>
      <c r="J299" s="330">
        <v>373560.45</v>
      </c>
      <c r="K299" s="278">
        <v>373560.45</v>
      </c>
      <c r="L299" s="278">
        <v>0</v>
      </c>
      <c r="M299" s="226">
        <v>0</v>
      </c>
      <c r="N299" s="226">
        <v>7199</v>
      </c>
      <c r="O299" s="331">
        <v>366361.45</v>
      </c>
      <c r="P299" s="17"/>
      <c r="Q299" s="17"/>
      <c r="R299" s="17"/>
      <c r="S299" s="17"/>
      <c r="T299" s="17"/>
      <c r="U299" s="17"/>
    </row>
    <row r="300" spans="1:21" s="13" customFormat="1" ht="12.75" customHeight="1" x14ac:dyDescent="0.25">
      <c r="A300" s="368" t="s">
        <v>566</v>
      </c>
      <c r="B300" s="21"/>
      <c r="C300" s="343" t="s">
        <v>866</v>
      </c>
      <c r="D300" s="346">
        <v>364255</v>
      </c>
      <c r="E300" s="277">
        <v>364255</v>
      </c>
      <c r="F300" s="277">
        <v>0</v>
      </c>
      <c r="G300" s="225">
        <v>0</v>
      </c>
      <c r="H300" s="225">
        <v>7199</v>
      </c>
      <c r="I300" s="325">
        <v>357056</v>
      </c>
      <c r="J300" s="330">
        <v>364255</v>
      </c>
      <c r="K300" s="278">
        <v>364255</v>
      </c>
      <c r="L300" s="278">
        <v>0</v>
      </c>
      <c r="M300" s="226">
        <v>0</v>
      </c>
      <c r="N300" s="226">
        <v>7199</v>
      </c>
      <c r="O300" s="331">
        <v>357056</v>
      </c>
      <c r="P300" s="17"/>
      <c r="Q300" s="17"/>
      <c r="R300" s="17"/>
      <c r="S300" s="17"/>
      <c r="T300" s="17"/>
      <c r="U300" s="17"/>
    </row>
    <row r="301" spans="1:21" s="13" customFormat="1" ht="12.75" customHeight="1" x14ac:dyDescent="0.25">
      <c r="A301" s="368" t="s">
        <v>568</v>
      </c>
      <c r="B301" s="21"/>
      <c r="C301" s="343" t="s">
        <v>867</v>
      </c>
      <c r="D301" s="346">
        <v>4029</v>
      </c>
      <c r="E301" s="277">
        <v>4029</v>
      </c>
      <c r="F301" s="277">
        <v>0</v>
      </c>
      <c r="G301" s="225">
        <v>0</v>
      </c>
      <c r="H301" s="225">
        <v>0</v>
      </c>
      <c r="I301" s="325">
        <v>4029</v>
      </c>
      <c r="J301" s="330">
        <v>4029</v>
      </c>
      <c r="K301" s="278">
        <v>4029</v>
      </c>
      <c r="L301" s="278">
        <v>0</v>
      </c>
      <c r="M301" s="226">
        <v>0</v>
      </c>
      <c r="N301" s="226">
        <v>0</v>
      </c>
      <c r="O301" s="331">
        <v>4029</v>
      </c>
      <c r="P301" s="17"/>
      <c r="Q301" s="17"/>
      <c r="R301" s="17"/>
      <c r="S301" s="17"/>
      <c r="T301" s="17"/>
      <c r="U301" s="17"/>
    </row>
    <row r="302" spans="1:21" s="13" customFormat="1" ht="12.75" customHeight="1" x14ac:dyDescent="0.25">
      <c r="A302" s="368" t="s">
        <v>546</v>
      </c>
      <c r="B302" s="21"/>
      <c r="C302" s="343" t="s">
        <v>868</v>
      </c>
      <c r="D302" s="346">
        <v>5369.17</v>
      </c>
      <c r="E302" s="277">
        <v>5369.17</v>
      </c>
      <c r="F302" s="277">
        <v>0</v>
      </c>
      <c r="G302" s="225">
        <v>0</v>
      </c>
      <c r="H302" s="225">
        <v>0</v>
      </c>
      <c r="I302" s="325">
        <v>5369.17</v>
      </c>
      <c r="J302" s="330">
        <v>5276.45</v>
      </c>
      <c r="K302" s="278">
        <v>5276.45</v>
      </c>
      <c r="L302" s="278">
        <v>0</v>
      </c>
      <c r="M302" s="226">
        <v>0</v>
      </c>
      <c r="N302" s="226">
        <v>0</v>
      </c>
      <c r="O302" s="331">
        <v>5276.45</v>
      </c>
      <c r="P302" s="17"/>
      <c r="Q302" s="17"/>
      <c r="R302" s="17"/>
      <c r="S302" s="17"/>
      <c r="T302" s="17"/>
      <c r="U302" s="17"/>
    </row>
    <row r="303" spans="1:21" s="13" customFormat="1" ht="12.75" customHeight="1" x14ac:dyDescent="0.25">
      <c r="A303" s="368" t="s">
        <v>869</v>
      </c>
      <c r="B303" s="21"/>
      <c r="C303" s="343" t="s">
        <v>870</v>
      </c>
      <c r="D303" s="346">
        <v>17007607.800000001</v>
      </c>
      <c r="E303" s="277">
        <v>17007607.800000001</v>
      </c>
      <c r="F303" s="277">
        <v>0</v>
      </c>
      <c r="G303" s="225">
        <v>9854900</v>
      </c>
      <c r="H303" s="225">
        <v>6682707.7999999998</v>
      </c>
      <c r="I303" s="325">
        <v>470000</v>
      </c>
      <c r="J303" s="330">
        <v>16903201.059999999</v>
      </c>
      <c r="K303" s="278">
        <v>16903201.059999999</v>
      </c>
      <c r="L303" s="278">
        <v>0</v>
      </c>
      <c r="M303" s="226">
        <v>9750493.2599999998</v>
      </c>
      <c r="N303" s="226">
        <v>6682707.7999999998</v>
      </c>
      <c r="O303" s="331">
        <v>470000</v>
      </c>
      <c r="P303" s="17"/>
      <c r="Q303" s="17"/>
      <c r="R303" s="17"/>
      <c r="S303" s="17"/>
      <c r="T303" s="17"/>
      <c r="U303" s="17"/>
    </row>
    <row r="304" spans="1:21" s="13" customFormat="1" ht="12.75" customHeight="1" x14ac:dyDescent="0.25">
      <c r="A304" s="368" t="s">
        <v>522</v>
      </c>
      <c r="B304" s="21"/>
      <c r="C304" s="343" t="s">
        <v>871</v>
      </c>
      <c r="D304" s="346">
        <v>14966800</v>
      </c>
      <c r="E304" s="277">
        <v>14966800</v>
      </c>
      <c r="F304" s="277">
        <v>0</v>
      </c>
      <c r="G304" s="225">
        <v>9229100</v>
      </c>
      <c r="H304" s="225">
        <v>5737700</v>
      </c>
      <c r="I304" s="325">
        <v>0</v>
      </c>
      <c r="J304" s="330">
        <v>14941710.91</v>
      </c>
      <c r="K304" s="278">
        <v>14941710.91</v>
      </c>
      <c r="L304" s="278">
        <v>0</v>
      </c>
      <c r="M304" s="226">
        <v>9204010.9100000001</v>
      </c>
      <c r="N304" s="226">
        <v>5737700</v>
      </c>
      <c r="O304" s="331">
        <v>0</v>
      </c>
      <c r="P304" s="17"/>
      <c r="Q304" s="17"/>
      <c r="R304" s="17"/>
      <c r="S304" s="17"/>
      <c r="T304" s="17"/>
      <c r="U304" s="17"/>
    </row>
    <row r="305" spans="1:21" s="13" customFormat="1" ht="12.75" customHeight="1" x14ac:dyDescent="0.25">
      <c r="A305" s="368" t="s">
        <v>606</v>
      </c>
      <c r="B305" s="21"/>
      <c r="C305" s="343" t="s">
        <v>872</v>
      </c>
      <c r="D305" s="346">
        <v>11994100</v>
      </c>
      <c r="E305" s="277">
        <v>11994100</v>
      </c>
      <c r="F305" s="277">
        <v>0</v>
      </c>
      <c r="G305" s="225">
        <v>6256400</v>
      </c>
      <c r="H305" s="225">
        <v>5737700</v>
      </c>
      <c r="I305" s="325">
        <v>0</v>
      </c>
      <c r="J305" s="330">
        <v>11978409.33</v>
      </c>
      <c r="K305" s="278">
        <v>11978409.33</v>
      </c>
      <c r="L305" s="278">
        <v>0</v>
      </c>
      <c r="M305" s="226">
        <v>6240709.3300000001</v>
      </c>
      <c r="N305" s="226">
        <v>5737700</v>
      </c>
      <c r="O305" s="331">
        <v>0</v>
      </c>
      <c r="P305" s="17"/>
      <c r="Q305" s="17"/>
      <c r="R305" s="17"/>
      <c r="S305" s="17"/>
      <c r="T305" s="17"/>
      <c r="U305" s="17"/>
    </row>
    <row r="306" spans="1:21" s="13" customFormat="1" ht="12.75" customHeight="1" x14ac:dyDescent="0.25">
      <c r="A306" s="368" t="s">
        <v>608</v>
      </c>
      <c r="B306" s="21"/>
      <c r="C306" s="343" t="s">
        <v>873</v>
      </c>
      <c r="D306" s="346">
        <v>9178732.4000000004</v>
      </c>
      <c r="E306" s="277">
        <v>9178732.4000000004</v>
      </c>
      <c r="F306" s="277">
        <v>0</v>
      </c>
      <c r="G306" s="225">
        <v>4779066.76</v>
      </c>
      <c r="H306" s="225">
        <v>4399665.6399999997</v>
      </c>
      <c r="I306" s="325">
        <v>0</v>
      </c>
      <c r="J306" s="330">
        <v>9163041.7300000004</v>
      </c>
      <c r="K306" s="278">
        <v>9163041.7300000004</v>
      </c>
      <c r="L306" s="278">
        <v>0</v>
      </c>
      <c r="M306" s="226">
        <v>4763376.09</v>
      </c>
      <c r="N306" s="226">
        <v>4399665.6399999997</v>
      </c>
      <c r="O306" s="331">
        <v>0</v>
      </c>
      <c r="P306" s="17"/>
      <c r="Q306" s="17"/>
      <c r="R306" s="17"/>
      <c r="S306" s="17"/>
      <c r="T306" s="17"/>
      <c r="U306" s="17"/>
    </row>
    <row r="307" spans="1:21" s="13" customFormat="1" ht="12.75" customHeight="1" x14ac:dyDescent="0.25">
      <c r="A307" s="368" t="s">
        <v>610</v>
      </c>
      <c r="B307" s="21"/>
      <c r="C307" s="343" t="s">
        <v>874</v>
      </c>
      <c r="D307" s="346">
        <v>19360</v>
      </c>
      <c r="E307" s="277">
        <v>19360</v>
      </c>
      <c r="F307" s="277">
        <v>0</v>
      </c>
      <c r="G307" s="225">
        <v>19360</v>
      </c>
      <c r="H307" s="225">
        <v>0</v>
      </c>
      <c r="I307" s="325">
        <v>0</v>
      </c>
      <c r="J307" s="330">
        <v>19360</v>
      </c>
      <c r="K307" s="278">
        <v>19360</v>
      </c>
      <c r="L307" s="278">
        <v>0</v>
      </c>
      <c r="M307" s="226">
        <v>19360</v>
      </c>
      <c r="N307" s="226">
        <v>0</v>
      </c>
      <c r="O307" s="331">
        <v>0</v>
      </c>
      <c r="P307" s="17"/>
      <c r="Q307" s="17"/>
      <c r="R307" s="17"/>
      <c r="S307" s="17"/>
      <c r="T307" s="17"/>
      <c r="U307" s="17"/>
    </row>
    <row r="308" spans="1:21" s="13" customFormat="1" ht="12.75" customHeight="1" x14ac:dyDescent="0.25">
      <c r="A308" s="368" t="s">
        <v>612</v>
      </c>
      <c r="B308" s="21"/>
      <c r="C308" s="343" t="s">
        <v>875</v>
      </c>
      <c r="D308" s="346">
        <v>2796007.6</v>
      </c>
      <c r="E308" s="277">
        <v>2796007.6</v>
      </c>
      <c r="F308" s="277">
        <v>0</v>
      </c>
      <c r="G308" s="225">
        <v>1457973.24</v>
      </c>
      <c r="H308" s="225">
        <v>1338034.3600000001</v>
      </c>
      <c r="I308" s="325">
        <v>0</v>
      </c>
      <c r="J308" s="330">
        <v>2796007.6</v>
      </c>
      <c r="K308" s="278">
        <v>2796007.6</v>
      </c>
      <c r="L308" s="278">
        <v>0</v>
      </c>
      <c r="M308" s="226">
        <v>1457973.24</v>
      </c>
      <c r="N308" s="226">
        <v>1338034.3600000001</v>
      </c>
      <c r="O308" s="331">
        <v>0</v>
      </c>
      <c r="P308" s="17"/>
      <c r="Q308" s="17"/>
      <c r="R308" s="17"/>
      <c r="S308" s="17"/>
      <c r="T308" s="17"/>
      <c r="U308" s="17"/>
    </row>
    <row r="309" spans="1:21" s="13" customFormat="1" ht="12.75" customHeight="1" x14ac:dyDescent="0.25">
      <c r="A309" s="368" t="s">
        <v>524</v>
      </c>
      <c r="B309" s="21"/>
      <c r="C309" s="343" t="s">
        <v>876</v>
      </c>
      <c r="D309" s="346">
        <v>2972700</v>
      </c>
      <c r="E309" s="277">
        <v>2972700</v>
      </c>
      <c r="F309" s="277">
        <v>0</v>
      </c>
      <c r="G309" s="225">
        <v>2972700</v>
      </c>
      <c r="H309" s="225">
        <v>0</v>
      </c>
      <c r="I309" s="325">
        <v>0</v>
      </c>
      <c r="J309" s="330">
        <v>2963301.58</v>
      </c>
      <c r="K309" s="278">
        <v>2963301.58</v>
      </c>
      <c r="L309" s="278">
        <v>0</v>
      </c>
      <c r="M309" s="226">
        <v>2963301.58</v>
      </c>
      <c r="N309" s="226">
        <v>0</v>
      </c>
      <c r="O309" s="331">
        <v>0</v>
      </c>
      <c r="P309" s="17"/>
      <c r="Q309" s="17"/>
      <c r="R309" s="17"/>
      <c r="S309" s="17"/>
      <c r="T309" s="17"/>
      <c r="U309" s="17"/>
    </row>
    <row r="310" spans="1:21" s="13" customFormat="1" ht="12.75" customHeight="1" x14ac:dyDescent="0.25">
      <c r="A310" s="368" t="s">
        <v>526</v>
      </c>
      <c r="B310" s="21"/>
      <c r="C310" s="343" t="s">
        <v>877</v>
      </c>
      <c r="D310" s="346">
        <v>2258950</v>
      </c>
      <c r="E310" s="277">
        <v>2258950</v>
      </c>
      <c r="F310" s="277">
        <v>0</v>
      </c>
      <c r="G310" s="225">
        <v>2258950</v>
      </c>
      <c r="H310" s="225">
        <v>0</v>
      </c>
      <c r="I310" s="325">
        <v>0</v>
      </c>
      <c r="J310" s="330">
        <v>2258789.87</v>
      </c>
      <c r="K310" s="278">
        <v>2258789.87</v>
      </c>
      <c r="L310" s="278">
        <v>0</v>
      </c>
      <c r="M310" s="226">
        <v>2258789.87</v>
      </c>
      <c r="N310" s="226">
        <v>0</v>
      </c>
      <c r="O310" s="331">
        <v>0</v>
      </c>
      <c r="P310" s="17"/>
      <c r="Q310" s="17"/>
      <c r="R310" s="17"/>
      <c r="S310" s="17"/>
      <c r="T310" s="17"/>
      <c r="U310" s="17"/>
    </row>
    <row r="311" spans="1:21" s="13" customFormat="1" ht="12.75" customHeight="1" x14ac:dyDescent="0.25">
      <c r="A311" s="368" t="s">
        <v>553</v>
      </c>
      <c r="B311" s="21"/>
      <c r="C311" s="343" t="s">
        <v>878</v>
      </c>
      <c r="D311" s="346">
        <v>36650</v>
      </c>
      <c r="E311" s="277">
        <v>36650</v>
      </c>
      <c r="F311" s="277">
        <v>0</v>
      </c>
      <c r="G311" s="225">
        <v>36650</v>
      </c>
      <c r="H311" s="225">
        <v>0</v>
      </c>
      <c r="I311" s="325">
        <v>0</v>
      </c>
      <c r="J311" s="330">
        <v>36650</v>
      </c>
      <c r="K311" s="278">
        <v>36650</v>
      </c>
      <c r="L311" s="278">
        <v>0</v>
      </c>
      <c r="M311" s="226">
        <v>36650</v>
      </c>
      <c r="N311" s="226">
        <v>0</v>
      </c>
      <c r="O311" s="331">
        <v>0</v>
      </c>
      <c r="P311" s="17"/>
      <c r="Q311" s="17"/>
      <c r="R311" s="17"/>
      <c r="S311" s="17"/>
      <c r="T311" s="17"/>
      <c r="U311" s="17"/>
    </row>
    <row r="312" spans="1:21" s="13" customFormat="1" ht="12.75" customHeight="1" x14ac:dyDescent="0.25">
      <c r="A312" s="368" t="s">
        <v>528</v>
      </c>
      <c r="B312" s="21"/>
      <c r="C312" s="343" t="s">
        <v>879</v>
      </c>
      <c r="D312" s="346">
        <v>677100</v>
      </c>
      <c r="E312" s="277">
        <v>677100</v>
      </c>
      <c r="F312" s="277">
        <v>0</v>
      </c>
      <c r="G312" s="225">
        <v>677100</v>
      </c>
      <c r="H312" s="225">
        <v>0</v>
      </c>
      <c r="I312" s="325">
        <v>0</v>
      </c>
      <c r="J312" s="330">
        <v>667861.71</v>
      </c>
      <c r="K312" s="278">
        <v>667861.71</v>
      </c>
      <c r="L312" s="278">
        <v>0</v>
      </c>
      <c r="M312" s="226">
        <v>667861.71</v>
      </c>
      <c r="N312" s="226">
        <v>0</v>
      </c>
      <c r="O312" s="331">
        <v>0</v>
      </c>
      <c r="P312" s="17"/>
      <c r="Q312" s="17"/>
      <c r="R312" s="17"/>
      <c r="S312" s="17"/>
      <c r="T312" s="17"/>
      <c r="U312" s="17"/>
    </row>
    <row r="313" spans="1:21" s="13" customFormat="1" ht="12.75" customHeight="1" x14ac:dyDescent="0.25">
      <c r="A313" s="368" t="s">
        <v>536</v>
      </c>
      <c r="B313" s="21"/>
      <c r="C313" s="343" t="s">
        <v>880</v>
      </c>
      <c r="D313" s="346">
        <v>2037107.8</v>
      </c>
      <c r="E313" s="277">
        <v>2037107.8</v>
      </c>
      <c r="F313" s="277">
        <v>0</v>
      </c>
      <c r="G313" s="225">
        <v>622100</v>
      </c>
      <c r="H313" s="225">
        <v>945007.8</v>
      </c>
      <c r="I313" s="325">
        <v>470000</v>
      </c>
      <c r="J313" s="330">
        <v>1961387.93</v>
      </c>
      <c r="K313" s="278">
        <v>1961387.93</v>
      </c>
      <c r="L313" s="278">
        <v>0</v>
      </c>
      <c r="M313" s="226">
        <v>546380.13</v>
      </c>
      <c r="N313" s="226">
        <v>945007.8</v>
      </c>
      <c r="O313" s="331">
        <v>470000</v>
      </c>
      <c r="P313" s="17"/>
      <c r="Q313" s="17"/>
      <c r="R313" s="17"/>
      <c r="S313" s="17"/>
      <c r="T313" s="17"/>
      <c r="U313" s="17"/>
    </row>
    <row r="314" spans="1:21" s="13" customFormat="1" ht="12.75" customHeight="1" x14ac:dyDescent="0.25">
      <c r="A314" s="368" t="s">
        <v>538</v>
      </c>
      <c r="B314" s="21"/>
      <c r="C314" s="343" t="s">
        <v>881</v>
      </c>
      <c r="D314" s="346">
        <v>2037107.8</v>
      </c>
      <c r="E314" s="277">
        <v>2037107.8</v>
      </c>
      <c r="F314" s="277">
        <v>0</v>
      </c>
      <c r="G314" s="225">
        <v>622100</v>
      </c>
      <c r="H314" s="225">
        <v>945007.8</v>
      </c>
      <c r="I314" s="325">
        <v>470000</v>
      </c>
      <c r="J314" s="330">
        <v>1961387.93</v>
      </c>
      <c r="K314" s="278">
        <v>1961387.93</v>
      </c>
      <c r="L314" s="278">
        <v>0</v>
      </c>
      <c r="M314" s="226">
        <v>546380.13</v>
      </c>
      <c r="N314" s="226">
        <v>945007.8</v>
      </c>
      <c r="O314" s="331">
        <v>470000</v>
      </c>
      <c r="P314" s="17"/>
      <c r="Q314" s="17"/>
      <c r="R314" s="17"/>
      <c r="S314" s="17"/>
      <c r="T314" s="17"/>
      <c r="U314" s="17"/>
    </row>
    <row r="315" spans="1:21" s="13" customFormat="1" ht="12.75" customHeight="1" x14ac:dyDescent="0.25">
      <c r="A315" s="368" t="s">
        <v>540</v>
      </c>
      <c r="B315" s="21"/>
      <c r="C315" s="343" t="s">
        <v>882</v>
      </c>
      <c r="D315" s="346">
        <v>1904208.11</v>
      </c>
      <c r="E315" s="277">
        <v>1904208.11</v>
      </c>
      <c r="F315" s="277">
        <v>0</v>
      </c>
      <c r="G315" s="225">
        <v>489200.31</v>
      </c>
      <c r="H315" s="225">
        <v>945007.8</v>
      </c>
      <c r="I315" s="325">
        <v>470000</v>
      </c>
      <c r="J315" s="330">
        <v>1879757.54</v>
      </c>
      <c r="K315" s="278">
        <v>1879757.54</v>
      </c>
      <c r="L315" s="278">
        <v>0</v>
      </c>
      <c r="M315" s="226">
        <v>464749.74</v>
      </c>
      <c r="N315" s="226">
        <v>945007.8</v>
      </c>
      <c r="O315" s="331">
        <v>470000</v>
      </c>
      <c r="P315" s="17"/>
      <c r="Q315" s="17"/>
      <c r="R315" s="17"/>
      <c r="S315" s="17"/>
      <c r="T315" s="17"/>
      <c r="U315" s="17"/>
    </row>
    <row r="316" spans="1:21" s="13" customFormat="1" ht="12.75" customHeight="1" x14ac:dyDescent="0.25">
      <c r="A316" s="368" t="s">
        <v>559</v>
      </c>
      <c r="B316" s="21"/>
      <c r="C316" s="343" t="s">
        <v>883</v>
      </c>
      <c r="D316" s="346">
        <v>132899.69</v>
      </c>
      <c r="E316" s="277">
        <v>132899.69</v>
      </c>
      <c r="F316" s="277">
        <v>0</v>
      </c>
      <c r="G316" s="225">
        <v>132899.69</v>
      </c>
      <c r="H316" s="225">
        <v>0</v>
      </c>
      <c r="I316" s="325">
        <v>0</v>
      </c>
      <c r="J316" s="330">
        <v>81630.39</v>
      </c>
      <c r="K316" s="278">
        <v>81630.39</v>
      </c>
      <c r="L316" s="278">
        <v>0</v>
      </c>
      <c r="M316" s="226">
        <v>81630.39</v>
      </c>
      <c r="N316" s="226">
        <v>0</v>
      </c>
      <c r="O316" s="331">
        <v>0</v>
      </c>
      <c r="P316" s="17"/>
      <c r="Q316" s="17"/>
      <c r="R316" s="17"/>
      <c r="S316" s="17"/>
      <c r="T316" s="17"/>
      <c r="U316" s="17"/>
    </row>
    <row r="317" spans="1:21" s="13" customFormat="1" ht="12.75" customHeight="1" x14ac:dyDescent="0.25">
      <c r="A317" s="368" t="s">
        <v>542</v>
      </c>
      <c r="B317" s="21"/>
      <c r="C317" s="343" t="s">
        <v>884</v>
      </c>
      <c r="D317" s="346">
        <v>3700</v>
      </c>
      <c r="E317" s="277">
        <v>3700</v>
      </c>
      <c r="F317" s="277">
        <v>0</v>
      </c>
      <c r="G317" s="225">
        <v>3700</v>
      </c>
      <c r="H317" s="225">
        <v>0</v>
      </c>
      <c r="I317" s="325">
        <v>0</v>
      </c>
      <c r="J317" s="330">
        <v>102.22</v>
      </c>
      <c r="K317" s="278">
        <v>102.22</v>
      </c>
      <c r="L317" s="278">
        <v>0</v>
      </c>
      <c r="M317" s="226">
        <v>102.22</v>
      </c>
      <c r="N317" s="226">
        <v>0</v>
      </c>
      <c r="O317" s="331">
        <v>0</v>
      </c>
      <c r="P317" s="17"/>
      <c r="Q317" s="17"/>
      <c r="R317" s="17"/>
      <c r="S317" s="17"/>
      <c r="T317" s="17"/>
      <c r="U317" s="17"/>
    </row>
    <row r="318" spans="1:21" s="13" customFormat="1" ht="12.75" customHeight="1" x14ac:dyDescent="0.25">
      <c r="A318" s="368" t="s">
        <v>544</v>
      </c>
      <c r="B318" s="21"/>
      <c r="C318" s="343" t="s">
        <v>885</v>
      </c>
      <c r="D318" s="346">
        <v>3700</v>
      </c>
      <c r="E318" s="277">
        <v>3700</v>
      </c>
      <c r="F318" s="277">
        <v>0</v>
      </c>
      <c r="G318" s="225">
        <v>3700</v>
      </c>
      <c r="H318" s="225">
        <v>0</v>
      </c>
      <c r="I318" s="325">
        <v>0</v>
      </c>
      <c r="J318" s="330">
        <v>102.22</v>
      </c>
      <c r="K318" s="278">
        <v>102.22</v>
      </c>
      <c r="L318" s="278">
        <v>0</v>
      </c>
      <c r="M318" s="226">
        <v>102.22</v>
      </c>
      <c r="N318" s="226">
        <v>0</v>
      </c>
      <c r="O318" s="331">
        <v>0</v>
      </c>
      <c r="P318" s="17"/>
      <c r="Q318" s="17"/>
      <c r="R318" s="17"/>
      <c r="S318" s="17"/>
      <c r="T318" s="17"/>
      <c r="U318" s="17"/>
    </row>
    <row r="319" spans="1:21" s="13" customFormat="1" ht="12.75" customHeight="1" x14ac:dyDescent="0.25">
      <c r="A319" s="368" t="s">
        <v>568</v>
      </c>
      <c r="B319" s="21"/>
      <c r="C319" s="343" t="s">
        <v>886</v>
      </c>
      <c r="D319" s="346">
        <v>3200</v>
      </c>
      <c r="E319" s="277">
        <v>3200</v>
      </c>
      <c r="F319" s="277">
        <v>0</v>
      </c>
      <c r="G319" s="225">
        <v>3200</v>
      </c>
      <c r="H319" s="225">
        <v>0</v>
      </c>
      <c r="I319" s="325">
        <v>0</v>
      </c>
      <c r="J319" s="330">
        <v>0</v>
      </c>
      <c r="K319" s="278">
        <v>0</v>
      </c>
      <c r="L319" s="278">
        <v>0</v>
      </c>
      <c r="M319" s="226">
        <v>0</v>
      </c>
      <c r="N319" s="226">
        <v>0</v>
      </c>
      <c r="O319" s="331">
        <v>0</v>
      </c>
      <c r="P319" s="17"/>
      <c r="Q319" s="17"/>
      <c r="R319" s="17"/>
      <c r="S319" s="17"/>
      <c r="T319" s="17"/>
      <c r="U319" s="17"/>
    </row>
    <row r="320" spans="1:21" s="13" customFormat="1" ht="12.75" customHeight="1" x14ac:dyDescent="0.25">
      <c r="A320" s="368" t="s">
        <v>546</v>
      </c>
      <c r="B320" s="21"/>
      <c r="C320" s="343" t="s">
        <v>887</v>
      </c>
      <c r="D320" s="346">
        <v>500</v>
      </c>
      <c r="E320" s="277">
        <v>500</v>
      </c>
      <c r="F320" s="277">
        <v>0</v>
      </c>
      <c r="G320" s="225">
        <v>500</v>
      </c>
      <c r="H320" s="225">
        <v>0</v>
      </c>
      <c r="I320" s="325">
        <v>0</v>
      </c>
      <c r="J320" s="330">
        <v>102.22</v>
      </c>
      <c r="K320" s="278">
        <v>102.22</v>
      </c>
      <c r="L320" s="278">
        <v>0</v>
      </c>
      <c r="M320" s="226">
        <v>102.22</v>
      </c>
      <c r="N320" s="226">
        <v>0</v>
      </c>
      <c r="O320" s="331">
        <v>0</v>
      </c>
      <c r="P320" s="17"/>
      <c r="Q320" s="17"/>
      <c r="R320" s="17"/>
      <c r="S320" s="17"/>
      <c r="T320" s="17"/>
      <c r="U320" s="17"/>
    </row>
    <row r="321" spans="1:21" s="13" customFormat="1" ht="12.75" customHeight="1" x14ac:dyDescent="0.25">
      <c r="A321" s="368" t="s">
        <v>888</v>
      </c>
      <c r="B321" s="21"/>
      <c r="C321" s="343" t="s">
        <v>889</v>
      </c>
      <c r="D321" s="346">
        <v>65764000</v>
      </c>
      <c r="E321" s="277">
        <v>65764000</v>
      </c>
      <c r="F321" s="277">
        <v>0</v>
      </c>
      <c r="G321" s="225">
        <v>65764000</v>
      </c>
      <c r="H321" s="225">
        <v>0</v>
      </c>
      <c r="I321" s="325">
        <v>0</v>
      </c>
      <c r="J321" s="330">
        <v>49624726</v>
      </c>
      <c r="K321" s="278">
        <v>49624726</v>
      </c>
      <c r="L321" s="278">
        <v>0</v>
      </c>
      <c r="M321" s="226">
        <v>49624726</v>
      </c>
      <c r="N321" s="226">
        <v>0</v>
      </c>
      <c r="O321" s="331">
        <v>0</v>
      </c>
      <c r="P321" s="17"/>
      <c r="Q321" s="17"/>
      <c r="R321" s="17"/>
      <c r="S321" s="17"/>
      <c r="T321" s="17"/>
      <c r="U321" s="17"/>
    </row>
    <row r="322" spans="1:21" s="13" customFormat="1" ht="12.75" customHeight="1" x14ac:dyDescent="0.25">
      <c r="A322" s="368" t="s">
        <v>890</v>
      </c>
      <c r="B322" s="21"/>
      <c r="C322" s="343" t="s">
        <v>891</v>
      </c>
      <c r="D322" s="346">
        <v>65764000</v>
      </c>
      <c r="E322" s="277">
        <v>65764000</v>
      </c>
      <c r="F322" s="277">
        <v>0</v>
      </c>
      <c r="G322" s="225">
        <v>65764000</v>
      </c>
      <c r="H322" s="225">
        <v>0</v>
      </c>
      <c r="I322" s="325">
        <v>0</v>
      </c>
      <c r="J322" s="330">
        <v>49624726</v>
      </c>
      <c r="K322" s="278">
        <v>49624726</v>
      </c>
      <c r="L322" s="278">
        <v>0</v>
      </c>
      <c r="M322" s="226">
        <v>49624726</v>
      </c>
      <c r="N322" s="226">
        <v>0</v>
      </c>
      <c r="O322" s="331">
        <v>0</v>
      </c>
      <c r="P322" s="17"/>
      <c r="Q322" s="17"/>
      <c r="R322" s="17"/>
      <c r="S322" s="17"/>
      <c r="T322" s="17"/>
      <c r="U322" s="17"/>
    </row>
    <row r="323" spans="1:21" s="13" customFormat="1" ht="12.75" customHeight="1" x14ac:dyDescent="0.25">
      <c r="A323" s="368" t="s">
        <v>730</v>
      </c>
      <c r="B323" s="21"/>
      <c r="C323" s="343" t="s">
        <v>892</v>
      </c>
      <c r="D323" s="346">
        <v>65764000</v>
      </c>
      <c r="E323" s="277">
        <v>65764000</v>
      </c>
      <c r="F323" s="277">
        <v>0</v>
      </c>
      <c r="G323" s="225">
        <v>65764000</v>
      </c>
      <c r="H323" s="225">
        <v>0</v>
      </c>
      <c r="I323" s="325">
        <v>0</v>
      </c>
      <c r="J323" s="330">
        <v>49624726</v>
      </c>
      <c r="K323" s="278">
        <v>49624726</v>
      </c>
      <c r="L323" s="278">
        <v>0</v>
      </c>
      <c r="M323" s="226">
        <v>49624726</v>
      </c>
      <c r="N323" s="226">
        <v>0</v>
      </c>
      <c r="O323" s="331">
        <v>0</v>
      </c>
      <c r="P323" s="17"/>
      <c r="Q323" s="17"/>
      <c r="R323" s="17"/>
      <c r="S323" s="17"/>
      <c r="T323" s="17"/>
      <c r="U323" s="17"/>
    </row>
    <row r="324" spans="1:21" s="13" customFormat="1" ht="12.75" customHeight="1" x14ac:dyDescent="0.25">
      <c r="A324" s="368" t="s">
        <v>732</v>
      </c>
      <c r="B324" s="21"/>
      <c r="C324" s="343" t="s">
        <v>893</v>
      </c>
      <c r="D324" s="346">
        <v>65764000</v>
      </c>
      <c r="E324" s="277">
        <v>65764000</v>
      </c>
      <c r="F324" s="277">
        <v>0</v>
      </c>
      <c r="G324" s="225">
        <v>65764000</v>
      </c>
      <c r="H324" s="225">
        <v>0</v>
      </c>
      <c r="I324" s="325">
        <v>0</v>
      </c>
      <c r="J324" s="330">
        <v>49624726</v>
      </c>
      <c r="K324" s="278">
        <v>49624726</v>
      </c>
      <c r="L324" s="278">
        <v>0</v>
      </c>
      <c r="M324" s="226">
        <v>49624726</v>
      </c>
      <c r="N324" s="226">
        <v>0</v>
      </c>
      <c r="O324" s="331">
        <v>0</v>
      </c>
      <c r="P324" s="17"/>
      <c r="Q324" s="17"/>
      <c r="R324" s="17"/>
      <c r="S324" s="17"/>
      <c r="T324" s="17"/>
      <c r="U324" s="17"/>
    </row>
    <row r="325" spans="1:21" s="13" customFormat="1" ht="12.75" customHeight="1" x14ac:dyDescent="0.25">
      <c r="A325" s="368" t="s">
        <v>734</v>
      </c>
      <c r="B325" s="21"/>
      <c r="C325" s="343" t="s">
        <v>894</v>
      </c>
      <c r="D325" s="346">
        <v>65764000</v>
      </c>
      <c r="E325" s="277">
        <v>65764000</v>
      </c>
      <c r="F325" s="277">
        <v>0</v>
      </c>
      <c r="G325" s="225">
        <v>65764000</v>
      </c>
      <c r="H325" s="225">
        <v>0</v>
      </c>
      <c r="I325" s="325">
        <v>0</v>
      </c>
      <c r="J325" s="330">
        <v>49624726</v>
      </c>
      <c r="K325" s="278">
        <v>49624726</v>
      </c>
      <c r="L325" s="278">
        <v>0</v>
      </c>
      <c r="M325" s="226">
        <v>49624726</v>
      </c>
      <c r="N325" s="226">
        <v>0</v>
      </c>
      <c r="O325" s="331">
        <v>0</v>
      </c>
      <c r="P325" s="17"/>
      <c r="Q325" s="17"/>
      <c r="R325" s="17"/>
      <c r="S325" s="17"/>
      <c r="T325" s="17"/>
      <c r="U325" s="17"/>
    </row>
    <row r="326" spans="1:21" s="13" customFormat="1" ht="12.75" customHeight="1" x14ac:dyDescent="0.25">
      <c r="A326" s="368" t="s">
        <v>895</v>
      </c>
      <c r="B326" s="21"/>
      <c r="C326" s="343" t="s">
        <v>896</v>
      </c>
      <c r="D326" s="346">
        <v>284811402.55000001</v>
      </c>
      <c r="E326" s="277">
        <v>284811402.55000001</v>
      </c>
      <c r="F326" s="277">
        <v>0</v>
      </c>
      <c r="G326" s="225">
        <v>266339316.38999999</v>
      </c>
      <c r="H326" s="225">
        <v>16344740</v>
      </c>
      <c r="I326" s="325">
        <v>2127346.16</v>
      </c>
      <c r="J326" s="330">
        <v>257041185.94</v>
      </c>
      <c r="K326" s="278">
        <v>257041185.94</v>
      </c>
      <c r="L326" s="278">
        <v>0</v>
      </c>
      <c r="M326" s="226">
        <v>238834205.81999999</v>
      </c>
      <c r="N326" s="226">
        <v>16344671.960000001</v>
      </c>
      <c r="O326" s="331">
        <v>1862308.16</v>
      </c>
      <c r="P326" s="17"/>
      <c r="Q326" s="17"/>
      <c r="R326" s="17"/>
      <c r="S326" s="17"/>
      <c r="T326" s="17"/>
      <c r="U326" s="17"/>
    </row>
    <row r="327" spans="1:21" s="13" customFormat="1" ht="12.75" customHeight="1" x14ac:dyDescent="0.25">
      <c r="A327" s="368" t="s">
        <v>897</v>
      </c>
      <c r="B327" s="21"/>
      <c r="C327" s="343" t="s">
        <v>898</v>
      </c>
      <c r="D327" s="346">
        <v>8892686.1600000001</v>
      </c>
      <c r="E327" s="277">
        <v>8892686.1600000001</v>
      </c>
      <c r="F327" s="277">
        <v>0</v>
      </c>
      <c r="G327" s="225">
        <v>7657000</v>
      </c>
      <c r="H327" s="225">
        <v>218340</v>
      </c>
      <c r="I327" s="325">
        <v>1017346.16</v>
      </c>
      <c r="J327" s="330">
        <v>8540922.0399999991</v>
      </c>
      <c r="K327" s="278">
        <v>8540922.0399999991</v>
      </c>
      <c r="L327" s="278">
        <v>0</v>
      </c>
      <c r="M327" s="226">
        <v>7305524.1200000001</v>
      </c>
      <c r="N327" s="226">
        <v>218339.76</v>
      </c>
      <c r="O327" s="331">
        <v>1017058.16</v>
      </c>
      <c r="P327" s="17"/>
      <c r="Q327" s="17"/>
      <c r="R327" s="17"/>
      <c r="S327" s="17"/>
      <c r="T327" s="17"/>
      <c r="U327" s="17"/>
    </row>
    <row r="328" spans="1:21" s="13" customFormat="1" ht="12.75" customHeight="1" x14ac:dyDescent="0.25">
      <c r="A328" s="368" t="s">
        <v>536</v>
      </c>
      <c r="B328" s="21"/>
      <c r="C328" s="343" t="s">
        <v>899</v>
      </c>
      <c r="D328" s="346">
        <v>371000</v>
      </c>
      <c r="E328" s="277">
        <v>371000</v>
      </c>
      <c r="F328" s="277">
        <v>0</v>
      </c>
      <c r="G328" s="225">
        <v>371000</v>
      </c>
      <c r="H328" s="225">
        <v>0</v>
      </c>
      <c r="I328" s="325">
        <v>0</v>
      </c>
      <c r="J328" s="330">
        <v>348947.12</v>
      </c>
      <c r="K328" s="278">
        <v>348947.12</v>
      </c>
      <c r="L328" s="278">
        <v>0</v>
      </c>
      <c r="M328" s="226">
        <v>348947.12</v>
      </c>
      <c r="N328" s="226">
        <v>0</v>
      </c>
      <c r="O328" s="331">
        <v>0</v>
      </c>
      <c r="P328" s="17"/>
      <c r="Q328" s="17"/>
      <c r="R328" s="17"/>
      <c r="S328" s="17"/>
      <c r="T328" s="17"/>
      <c r="U328" s="17"/>
    </row>
    <row r="329" spans="1:21" s="13" customFormat="1" ht="12.75" customHeight="1" x14ac:dyDescent="0.25">
      <c r="A329" s="368" t="s">
        <v>538</v>
      </c>
      <c r="B329" s="21"/>
      <c r="C329" s="343" t="s">
        <v>900</v>
      </c>
      <c r="D329" s="346">
        <v>371000</v>
      </c>
      <c r="E329" s="277">
        <v>371000</v>
      </c>
      <c r="F329" s="277">
        <v>0</v>
      </c>
      <c r="G329" s="225">
        <v>371000</v>
      </c>
      <c r="H329" s="225">
        <v>0</v>
      </c>
      <c r="I329" s="325">
        <v>0</v>
      </c>
      <c r="J329" s="330">
        <v>348947.12</v>
      </c>
      <c r="K329" s="278">
        <v>348947.12</v>
      </c>
      <c r="L329" s="278">
        <v>0</v>
      </c>
      <c r="M329" s="226">
        <v>348947.12</v>
      </c>
      <c r="N329" s="226">
        <v>0</v>
      </c>
      <c r="O329" s="331">
        <v>0</v>
      </c>
      <c r="P329" s="17"/>
      <c r="Q329" s="17"/>
      <c r="R329" s="17"/>
      <c r="S329" s="17"/>
      <c r="T329" s="17"/>
      <c r="U329" s="17"/>
    </row>
    <row r="330" spans="1:21" s="13" customFormat="1" ht="12.75" customHeight="1" x14ac:dyDescent="0.25">
      <c r="A330" s="368" t="s">
        <v>540</v>
      </c>
      <c r="B330" s="21"/>
      <c r="C330" s="343" t="s">
        <v>901</v>
      </c>
      <c r="D330" s="346">
        <v>371000</v>
      </c>
      <c r="E330" s="277">
        <v>371000</v>
      </c>
      <c r="F330" s="277">
        <v>0</v>
      </c>
      <c r="G330" s="225">
        <v>371000</v>
      </c>
      <c r="H330" s="225">
        <v>0</v>
      </c>
      <c r="I330" s="325">
        <v>0</v>
      </c>
      <c r="J330" s="330">
        <v>348947.12</v>
      </c>
      <c r="K330" s="278">
        <v>348947.12</v>
      </c>
      <c r="L330" s="278">
        <v>0</v>
      </c>
      <c r="M330" s="226">
        <v>348947.12</v>
      </c>
      <c r="N330" s="226">
        <v>0</v>
      </c>
      <c r="O330" s="331">
        <v>0</v>
      </c>
      <c r="P330" s="17"/>
      <c r="Q330" s="17"/>
      <c r="R330" s="17"/>
      <c r="S330" s="17"/>
      <c r="T330" s="17"/>
      <c r="U330" s="17"/>
    </row>
    <row r="331" spans="1:21" s="13" customFormat="1" ht="12.75" customHeight="1" x14ac:dyDescent="0.25">
      <c r="A331" s="368" t="s">
        <v>624</v>
      </c>
      <c r="B331" s="21"/>
      <c r="C331" s="343" t="s">
        <v>902</v>
      </c>
      <c r="D331" s="346">
        <v>8521686.1600000001</v>
      </c>
      <c r="E331" s="277">
        <v>8521686.1600000001</v>
      </c>
      <c r="F331" s="277">
        <v>0</v>
      </c>
      <c r="G331" s="225">
        <v>7286000</v>
      </c>
      <c r="H331" s="225">
        <v>218340</v>
      </c>
      <c r="I331" s="325">
        <v>1017346.16</v>
      </c>
      <c r="J331" s="330">
        <v>8191974.9199999999</v>
      </c>
      <c r="K331" s="278">
        <v>8191974.9199999999</v>
      </c>
      <c r="L331" s="278">
        <v>0</v>
      </c>
      <c r="M331" s="226">
        <v>6956577</v>
      </c>
      <c r="N331" s="226">
        <v>218339.76</v>
      </c>
      <c r="O331" s="331">
        <v>1017058.16</v>
      </c>
      <c r="P331" s="17"/>
      <c r="Q331" s="17"/>
      <c r="R331" s="17"/>
      <c r="S331" s="17"/>
      <c r="T331" s="17"/>
      <c r="U331" s="17"/>
    </row>
    <row r="332" spans="1:21" s="13" customFormat="1" ht="12.75" customHeight="1" x14ac:dyDescent="0.25">
      <c r="A332" s="368" t="s">
        <v>903</v>
      </c>
      <c r="B332" s="21"/>
      <c r="C332" s="343" t="s">
        <v>904</v>
      </c>
      <c r="D332" s="346">
        <v>8521686.1600000001</v>
      </c>
      <c r="E332" s="277">
        <v>8521686.1600000001</v>
      </c>
      <c r="F332" s="277">
        <v>0</v>
      </c>
      <c r="G332" s="225">
        <v>7286000</v>
      </c>
      <c r="H332" s="225">
        <v>218340</v>
      </c>
      <c r="I332" s="325">
        <v>1017346.16</v>
      </c>
      <c r="J332" s="330">
        <v>8191974.9199999999</v>
      </c>
      <c r="K332" s="278">
        <v>8191974.9199999999</v>
      </c>
      <c r="L332" s="278">
        <v>0</v>
      </c>
      <c r="M332" s="226">
        <v>6956577</v>
      </c>
      <c r="N332" s="226">
        <v>218339.76</v>
      </c>
      <c r="O332" s="331">
        <v>1017058.16</v>
      </c>
      <c r="P332" s="17"/>
      <c r="Q332" s="17"/>
      <c r="R332" s="17"/>
      <c r="S332" s="17"/>
      <c r="T332" s="17"/>
      <c r="U332" s="17"/>
    </row>
    <row r="333" spans="1:21" s="13" customFormat="1" ht="12.75" customHeight="1" x14ac:dyDescent="0.25">
      <c r="A333" s="368" t="s">
        <v>905</v>
      </c>
      <c r="B333" s="21"/>
      <c r="C333" s="343" t="s">
        <v>906</v>
      </c>
      <c r="D333" s="346">
        <v>8521686.1600000001</v>
      </c>
      <c r="E333" s="277">
        <v>8521686.1600000001</v>
      </c>
      <c r="F333" s="277">
        <v>0</v>
      </c>
      <c r="G333" s="225">
        <v>7286000</v>
      </c>
      <c r="H333" s="225">
        <v>218340</v>
      </c>
      <c r="I333" s="325">
        <v>1017346.16</v>
      </c>
      <c r="J333" s="330">
        <v>8191974.9199999999</v>
      </c>
      <c r="K333" s="278">
        <v>8191974.9199999999</v>
      </c>
      <c r="L333" s="278">
        <v>0</v>
      </c>
      <c r="M333" s="226">
        <v>6956577</v>
      </c>
      <c r="N333" s="226">
        <v>218339.76</v>
      </c>
      <c r="O333" s="331">
        <v>1017058.16</v>
      </c>
      <c r="P333" s="17"/>
      <c r="Q333" s="17"/>
      <c r="R333" s="17"/>
      <c r="S333" s="17"/>
      <c r="T333" s="17"/>
      <c r="U333" s="17"/>
    </row>
    <row r="334" spans="1:21" s="13" customFormat="1" ht="12.75" customHeight="1" x14ac:dyDescent="0.25">
      <c r="A334" s="368" t="s">
        <v>907</v>
      </c>
      <c r="B334" s="21"/>
      <c r="C334" s="343" t="s">
        <v>908</v>
      </c>
      <c r="D334" s="346">
        <v>40335000</v>
      </c>
      <c r="E334" s="277">
        <v>40335000</v>
      </c>
      <c r="F334" s="277">
        <v>0</v>
      </c>
      <c r="G334" s="225">
        <v>38600000</v>
      </c>
      <c r="H334" s="225">
        <v>940000</v>
      </c>
      <c r="I334" s="325">
        <v>795000</v>
      </c>
      <c r="J334" s="330">
        <v>18175000</v>
      </c>
      <c r="K334" s="278">
        <v>18175000</v>
      </c>
      <c r="L334" s="278">
        <v>0</v>
      </c>
      <c r="M334" s="226">
        <v>16700000</v>
      </c>
      <c r="N334" s="226">
        <v>940000</v>
      </c>
      <c r="O334" s="331">
        <v>535000</v>
      </c>
      <c r="P334" s="17"/>
      <c r="Q334" s="17"/>
      <c r="R334" s="17"/>
      <c r="S334" s="17"/>
      <c r="T334" s="17"/>
      <c r="U334" s="17"/>
    </row>
    <row r="335" spans="1:21" s="13" customFormat="1" ht="12.75" customHeight="1" x14ac:dyDescent="0.25">
      <c r="A335" s="368" t="s">
        <v>624</v>
      </c>
      <c r="B335" s="21"/>
      <c r="C335" s="343" t="s">
        <v>909</v>
      </c>
      <c r="D335" s="346">
        <v>40335000</v>
      </c>
      <c r="E335" s="277">
        <v>40335000</v>
      </c>
      <c r="F335" s="277">
        <v>0</v>
      </c>
      <c r="G335" s="225">
        <v>38600000</v>
      </c>
      <c r="H335" s="225">
        <v>940000</v>
      </c>
      <c r="I335" s="325">
        <v>795000</v>
      </c>
      <c r="J335" s="330">
        <v>18175000</v>
      </c>
      <c r="K335" s="278">
        <v>18175000</v>
      </c>
      <c r="L335" s="278">
        <v>0</v>
      </c>
      <c r="M335" s="226">
        <v>16700000</v>
      </c>
      <c r="N335" s="226">
        <v>940000</v>
      </c>
      <c r="O335" s="331">
        <v>535000</v>
      </c>
      <c r="P335" s="17"/>
      <c r="Q335" s="17"/>
      <c r="R335" s="17"/>
      <c r="S335" s="17"/>
      <c r="T335" s="17"/>
      <c r="U335" s="17"/>
    </row>
    <row r="336" spans="1:21" s="13" customFormat="1" ht="12.75" customHeight="1" x14ac:dyDescent="0.25">
      <c r="A336" s="368" t="s">
        <v>910</v>
      </c>
      <c r="B336" s="21"/>
      <c r="C336" s="343" t="s">
        <v>911</v>
      </c>
      <c r="D336" s="346">
        <v>40335000</v>
      </c>
      <c r="E336" s="277">
        <v>40335000</v>
      </c>
      <c r="F336" s="277">
        <v>0</v>
      </c>
      <c r="G336" s="225">
        <v>38600000</v>
      </c>
      <c r="H336" s="225">
        <v>940000</v>
      </c>
      <c r="I336" s="325">
        <v>795000</v>
      </c>
      <c r="J336" s="330">
        <v>18175000</v>
      </c>
      <c r="K336" s="278">
        <v>18175000</v>
      </c>
      <c r="L336" s="278">
        <v>0</v>
      </c>
      <c r="M336" s="226">
        <v>16700000</v>
      </c>
      <c r="N336" s="226">
        <v>940000</v>
      </c>
      <c r="O336" s="331">
        <v>535000</v>
      </c>
      <c r="P336" s="17"/>
      <c r="Q336" s="17"/>
      <c r="R336" s="17"/>
      <c r="S336" s="17"/>
      <c r="T336" s="17"/>
      <c r="U336" s="17"/>
    </row>
    <row r="337" spans="1:21" s="13" customFormat="1" ht="12.75" customHeight="1" x14ac:dyDescent="0.25">
      <c r="A337" s="368" t="s">
        <v>912</v>
      </c>
      <c r="B337" s="21"/>
      <c r="C337" s="343" t="s">
        <v>913</v>
      </c>
      <c r="D337" s="346">
        <v>40335000</v>
      </c>
      <c r="E337" s="277">
        <v>40335000</v>
      </c>
      <c r="F337" s="277">
        <v>0</v>
      </c>
      <c r="G337" s="225">
        <v>38600000</v>
      </c>
      <c r="H337" s="225">
        <v>940000</v>
      </c>
      <c r="I337" s="325">
        <v>795000</v>
      </c>
      <c r="J337" s="330">
        <v>18175000</v>
      </c>
      <c r="K337" s="278">
        <v>18175000</v>
      </c>
      <c r="L337" s="278">
        <v>0</v>
      </c>
      <c r="M337" s="226">
        <v>16700000</v>
      </c>
      <c r="N337" s="226">
        <v>940000</v>
      </c>
      <c r="O337" s="331">
        <v>535000</v>
      </c>
      <c r="P337" s="17"/>
      <c r="Q337" s="17"/>
      <c r="R337" s="17"/>
      <c r="S337" s="17"/>
      <c r="T337" s="17"/>
      <c r="U337" s="17"/>
    </row>
    <row r="338" spans="1:21" s="13" customFormat="1" ht="12.75" customHeight="1" x14ac:dyDescent="0.25">
      <c r="A338" s="368" t="s">
        <v>914</v>
      </c>
      <c r="B338" s="21"/>
      <c r="C338" s="343" t="s">
        <v>915</v>
      </c>
      <c r="D338" s="346">
        <v>224393316.38999999</v>
      </c>
      <c r="E338" s="277">
        <v>224393316.38999999</v>
      </c>
      <c r="F338" s="277">
        <v>0</v>
      </c>
      <c r="G338" s="225">
        <v>209336916.38999999</v>
      </c>
      <c r="H338" s="225">
        <v>15056400</v>
      </c>
      <c r="I338" s="325">
        <v>0</v>
      </c>
      <c r="J338" s="330">
        <v>219243509.56</v>
      </c>
      <c r="K338" s="278">
        <v>219243509.56</v>
      </c>
      <c r="L338" s="278">
        <v>0</v>
      </c>
      <c r="M338" s="226">
        <v>204187177.36000001</v>
      </c>
      <c r="N338" s="226">
        <v>15056332.199999999</v>
      </c>
      <c r="O338" s="331">
        <v>0</v>
      </c>
      <c r="P338" s="17"/>
      <c r="Q338" s="17"/>
      <c r="R338" s="17"/>
      <c r="S338" s="17"/>
      <c r="T338" s="17"/>
      <c r="U338" s="17"/>
    </row>
    <row r="339" spans="1:21" s="13" customFormat="1" ht="12.75" customHeight="1" x14ac:dyDescent="0.25">
      <c r="A339" s="368" t="s">
        <v>536</v>
      </c>
      <c r="B339" s="21"/>
      <c r="C339" s="343" t="s">
        <v>916</v>
      </c>
      <c r="D339" s="346">
        <v>620425</v>
      </c>
      <c r="E339" s="277">
        <v>620425</v>
      </c>
      <c r="F339" s="277">
        <v>0</v>
      </c>
      <c r="G339" s="225">
        <v>620425</v>
      </c>
      <c r="H339" s="225">
        <v>0</v>
      </c>
      <c r="I339" s="325">
        <v>0</v>
      </c>
      <c r="J339" s="330">
        <v>464880.84</v>
      </c>
      <c r="K339" s="278">
        <v>464880.84</v>
      </c>
      <c r="L339" s="278">
        <v>0</v>
      </c>
      <c r="M339" s="226">
        <v>464880.84</v>
      </c>
      <c r="N339" s="226">
        <v>0</v>
      </c>
      <c r="O339" s="331">
        <v>0</v>
      </c>
      <c r="P339" s="17"/>
      <c r="Q339" s="17"/>
      <c r="R339" s="17"/>
      <c r="S339" s="17"/>
      <c r="T339" s="17"/>
      <c r="U339" s="17"/>
    </row>
    <row r="340" spans="1:21" s="13" customFormat="1" ht="12.75" customHeight="1" x14ac:dyDescent="0.25">
      <c r="A340" s="368" t="s">
        <v>538</v>
      </c>
      <c r="B340" s="21"/>
      <c r="C340" s="343" t="s">
        <v>917</v>
      </c>
      <c r="D340" s="346">
        <v>620425</v>
      </c>
      <c r="E340" s="277">
        <v>620425</v>
      </c>
      <c r="F340" s="277">
        <v>0</v>
      </c>
      <c r="G340" s="225">
        <v>620425</v>
      </c>
      <c r="H340" s="225">
        <v>0</v>
      </c>
      <c r="I340" s="325">
        <v>0</v>
      </c>
      <c r="J340" s="330">
        <v>464880.84</v>
      </c>
      <c r="K340" s="278">
        <v>464880.84</v>
      </c>
      <c r="L340" s="278">
        <v>0</v>
      </c>
      <c r="M340" s="226">
        <v>464880.84</v>
      </c>
      <c r="N340" s="226">
        <v>0</v>
      </c>
      <c r="O340" s="331">
        <v>0</v>
      </c>
      <c r="P340" s="17"/>
      <c r="Q340" s="17"/>
      <c r="R340" s="17"/>
      <c r="S340" s="17"/>
      <c r="T340" s="17"/>
      <c r="U340" s="17"/>
    </row>
    <row r="341" spans="1:21" s="13" customFormat="1" ht="12.75" customHeight="1" x14ac:dyDescent="0.25">
      <c r="A341" s="368" t="s">
        <v>540</v>
      </c>
      <c r="B341" s="21"/>
      <c r="C341" s="343" t="s">
        <v>918</v>
      </c>
      <c r="D341" s="346">
        <v>620425</v>
      </c>
      <c r="E341" s="277">
        <v>620425</v>
      </c>
      <c r="F341" s="277">
        <v>0</v>
      </c>
      <c r="G341" s="225">
        <v>620425</v>
      </c>
      <c r="H341" s="225">
        <v>0</v>
      </c>
      <c r="I341" s="325">
        <v>0</v>
      </c>
      <c r="J341" s="330">
        <v>464880.84</v>
      </c>
      <c r="K341" s="278">
        <v>464880.84</v>
      </c>
      <c r="L341" s="278">
        <v>0</v>
      </c>
      <c r="M341" s="226">
        <v>464880.84</v>
      </c>
      <c r="N341" s="226">
        <v>0</v>
      </c>
      <c r="O341" s="331">
        <v>0</v>
      </c>
      <c r="P341" s="17"/>
      <c r="Q341" s="17"/>
      <c r="R341" s="17"/>
      <c r="S341" s="17"/>
      <c r="T341" s="17"/>
      <c r="U341" s="17"/>
    </row>
    <row r="342" spans="1:21" s="13" customFormat="1" ht="12.75" customHeight="1" x14ac:dyDescent="0.25">
      <c r="A342" s="368" t="s">
        <v>624</v>
      </c>
      <c r="B342" s="21"/>
      <c r="C342" s="343" t="s">
        <v>919</v>
      </c>
      <c r="D342" s="346">
        <v>118398991.39</v>
      </c>
      <c r="E342" s="277">
        <v>118398991.39</v>
      </c>
      <c r="F342" s="277">
        <v>0</v>
      </c>
      <c r="G342" s="225">
        <v>103342591.39</v>
      </c>
      <c r="H342" s="225">
        <v>15056400</v>
      </c>
      <c r="I342" s="325">
        <v>0</v>
      </c>
      <c r="J342" s="330">
        <v>113749632.31999999</v>
      </c>
      <c r="K342" s="278">
        <v>113749632.31999999</v>
      </c>
      <c r="L342" s="278">
        <v>0</v>
      </c>
      <c r="M342" s="226">
        <v>98693300.120000005</v>
      </c>
      <c r="N342" s="226">
        <v>15056332.199999999</v>
      </c>
      <c r="O342" s="331">
        <v>0</v>
      </c>
      <c r="P342" s="17"/>
      <c r="Q342" s="17"/>
      <c r="R342" s="17"/>
      <c r="S342" s="17"/>
      <c r="T342" s="17"/>
      <c r="U342" s="17"/>
    </row>
    <row r="343" spans="1:21" s="13" customFormat="1" ht="12.75" customHeight="1" x14ac:dyDescent="0.25">
      <c r="A343" s="368" t="s">
        <v>910</v>
      </c>
      <c r="B343" s="21"/>
      <c r="C343" s="343" t="s">
        <v>920</v>
      </c>
      <c r="D343" s="346">
        <v>58570975</v>
      </c>
      <c r="E343" s="277">
        <v>58570975</v>
      </c>
      <c r="F343" s="277">
        <v>0</v>
      </c>
      <c r="G343" s="225">
        <v>58570975</v>
      </c>
      <c r="H343" s="225">
        <v>0</v>
      </c>
      <c r="I343" s="325">
        <v>0</v>
      </c>
      <c r="J343" s="330">
        <v>55457262.490000002</v>
      </c>
      <c r="K343" s="278">
        <v>55457262.490000002</v>
      </c>
      <c r="L343" s="278">
        <v>0</v>
      </c>
      <c r="M343" s="226">
        <v>55457262.490000002</v>
      </c>
      <c r="N343" s="226">
        <v>0</v>
      </c>
      <c r="O343" s="331">
        <v>0</v>
      </c>
      <c r="P343" s="17"/>
      <c r="Q343" s="17"/>
      <c r="R343" s="17"/>
      <c r="S343" s="17"/>
      <c r="T343" s="17"/>
      <c r="U343" s="17"/>
    </row>
    <row r="344" spans="1:21" s="13" customFormat="1" ht="12.75" customHeight="1" x14ac:dyDescent="0.25">
      <c r="A344" s="368" t="s">
        <v>912</v>
      </c>
      <c r="B344" s="21"/>
      <c r="C344" s="343" t="s">
        <v>921</v>
      </c>
      <c r="D344" s="346">
        <v>58570975</v>
      </c>
      <c r="E344" s="277">
        <v>58570975</v>
      </c>
      <c r="F344" s="277">
        <v>0</v>
      </c>
      <c r="G344" s="225">
        <v>58570975</v>
      </c>
      <c r="H344" s="225">
        <v>0</v>
      </c>
      <c r="I344" s="325">
        <v>0</v>
      </c>
      <c r="J344" s="330">
        <v>55457262.490000002</v>
      </c>
      <c r="K344" s="278">
        <v>55457262.490000002</v>
      </c>
      <c r="L344" s="278">
        <v>0</v>
      </c>
      <c r="M344" s="226">
        <v>55457262.490000002</v>
      </c>
      <c r="N344" s="226">
        <v>0</v>
      </c>
      <c r="O344" s="331">
        <v>0</v>
      </c>
      <c r="P344" s="17"/>
      <c r="Q344" s="17"/>
      <c r="R344" s="17"/>
      <c r="S344" s="17"/>
      <c r="T344" s="17"/>
      <c r="U344" s="17"/>
    </row>
    <row r="345" spans="1:21" s="13" customFormat="1" ht="12.75" customHeight="1" x14ac:dyDescent="0.25">
      <c r="A345" s="368" t="s">
        <v>903</v>
      </c>
      <c r="B345" s="21"/>
      <c r="C345" s="343" t="s">
        <v>922</v>
      </c>
      <c r="D345" s="346">
        <v>59828016.390000001</v>
      </c>
      <c r="E345" s="277">
        <v>59828016.390000001</v>
      </c>
      <c r="F345" s="277">
        <v>0</v>
      </c>
      <c r="G345" s="225">
        <v>44771616.390000001</v>
      </c>
      <c r="H345" s="225">
        <v>15056400</v>
      </c>
      <c r="I345" s="325">
        <v>0</v>
      </c>
      <c r="J345" s="330">
        <v>58292369.829999998</v>
      </c>
      <c r="K345" s="278">
        <v>58292369.829999998</v>
      </c>
      <c r="L345" s="278">
        <v>0</v>
      </c>
      <c r="M345" s="226">
        <v>43236037.630000003</v>
      </c>
      <c r="N345" s="226">
        <v>15056332.199999999</v>
      </c>
      <c r="O345" s="331">
        <v>0</v>
      </c>
      <c r="P345" s="17"/>
      <c r="Q345" s="17"/>
      <c r="R345" s="17"/>
      <c r="S345" s="17"/>
      <c r="T345" s="17"/>
      <c r="U345" s="17"/>
    </row>
    <row r="346" spans="1:21" s="13" customFormat="1" ht="12.75" customHeight="1" x14ac:dyDescent="0.25">
      <c r="A346" s="368" t="s">
        <v>923</v>
      </c>
      <c r="B346" s="21"/>
      <c r="C346" s="343" t="s">
        <v>924</v>
      </c>
      <c r="D346" s="346">
        <v>18566516.390000001</v>
      </c>
      <c r="E346" s="277">
        <v>18566516.390000001</v>
      </c>
      <c r="F346" s="277">
        <v>0</v>
      </c>
      <c r="G346" s="225">
        <v>3510116.39</v>
      </c>
      <c r="H346" s="225">
        <v>15056400</v>
      </c>
      <c r="I346" s="325">
        <v>0</v>
      </c>
      <c r="J346" s="330">
        <v>18566385.079999998</v>
      </c>
      <c r="K346" s="278">
        <v>18566385.079999998</v>
      </c>
      <c r="L346" s="278">
        <v>0</v>
      </c>
      <c r="M346" s="226">
        <v>3510052.88</v>
      </c>
      <c r="N346" s="226">
        <v>15056332.199999999</v>
      </c>
      <c r="O346" s="331">
        <v>0</v>
      </c>
      <c r="P346" s="17"/>
      <c r="Q346" s="17"/>
      <c r="R346" s="17"/>
      <c r="S346" s="17"/>
      <c r="T346" s="17"/>
      <c r="U346" s="17"/>
    </row>
    <row r="347" spans="1:21" s="13" customFormat="1" ht="12.75" customHeight="1" x14ac:dyDescent="0.25">
      <c r="A347" s="368" t="s">
        <v>925</v>
      </c>
      <c r="B347" s="21"/>
      <c r="C347" s="343" t="s">
        <v>926</v>
      </c>
      <c r="D347" s="346">
        <v>41261500</v>
      </c>
      <c r="E347" s="277">
        <v>41261500</v>
      </c>
      <c r="F347" s="277">
        <v>0</v>
      </c>
      <c r="G347" s="225">
        <v>41261500</v>
      </c>
      <c r="H347" s="225">
        <v>0</v>
      </c>
      <c r="I347" s="325">
        <v>0</v>
      </c>
      <c r="J347" s="330">
        <v>39725984.75</v>
      </c>
      <c r="K347" s="278">
        <v>39725984.75</v>
      </c>
      <c r="L347" s="278">
        <v>0</v>
      </c>
      <c r="M347" s="226">
        <v>39725984.75</v>
      </c>
      <c r="N347" s="226">
        <v>0</v>
      </c>
      <c r="O347" s="331">
        <v>0</v>
      </c>
      <c r="P347" s="17"/>
      <c r="Q347" s="17"/>
      <c r="R347" s="17"/>
      <c r="S347" s="17"/>
      <c r="T347" s="17"/>
      <c r="U347" s="17"/>
    </row>
    <row r="348" spans="1:21" s="13" customFormat="1" ht="12.75" customHeight="1" x14ac:dyDescent="0.25">
      <c r="A348" s="368" t="s">
        <v>730</v>
      </c>
      <c r="B348" s="21"/>
      <c r="C348" s="343" t="s">
        <v>927</v>
      </c>
      <c r="D348" s="346">
        <v>105373900</v>
      </c>
      <c r="E348" s="277">
        <v>105373900</v>
      </c>
      <c r="F348" s="277">
        <v>0</v>
      </c>
      <c r="G348" s="225">
        <v>105373900</v>
      </c>
      <c r="H348" s="225">
        <v>0</v>
      </c>
      <c r="I348" s="325">
        <v>0</v>
      </c>
      <c r="J348" s="330">
        <v>105028996.40000001</v>
      </c>
      <c r="K348" s="278">
        <v>105028996.40000001</v>
      </c>
      <c r="L348" s="278">
        <v>0</v>
      </c>
      <c r="M348" s="226">
        <v>105028996.40000001</v>
      </c>
      <c r="N348" s="226">
        <v>0</v>
      </c>
      <c r="O348" s="331">
        <v>0</v>
      </c>
      <c r="P348" s="17"/>
      <c r="Q348" s="17"/>
      <c r="R348" s="17"/>
      <c r="S348" s="17"/>
      <c r="T348" s="17"/>
      <c r="U348" s="17"/>
    </row>
    <row r="349" spans="1:21" s="13" customFormat="1" ht="12.75" customHeight="1" x14ac:dyDescent="0.25">
      <c r="A349" s="368" t="s">
        <v>732</v>
      </c>
      <c r="B349" s="21"/>
      <c r="C349" s="343" t="s">
        <v>928</v>
      </c>
      <c r="D349" s="346">
        <v>105373900</v>
      </c>
      <c r="E349" s="277">
        <v>105373900</v>
      </c>
      <c r="F349" s="277">
        <v>0</v>
      </c>
      <c r="G349" s="225">
        <v>105373900</v>
      </c>
      <c r="H349" s="225">
        <v>0</v>
      </c>
      <c r="I349" s="325">
        <v>0</v>
      </c>
      <c r="J349" s="330">
        <v>105028996.40000001</v>
      </c>
      <c r="K349" s="278">
        <v>105028996.40000001</v>
      </c>
      <c r="L349" s="278">
        <v>0</v>
      </c>
      <c r="M349" s="226">
        <v>105028996.40000001</v>
      </c>
      <c r="N349" s="226">
        <v>0</v>
      </c>
      <c r="O349" s="331">
        <v>0</v>
      </c>
      <c r="P349" s="17"/>
      <c r="Q349" s="17"/>
      <c r="R349" s="17"/>
      <c r="S349" s="17"/>
      <c r="T349" s="17"/>
      <c r="U349" s="17"/>
    </row>
    <row r="350" spans="1:21" s="13" customFormat="1" ht="12.75" customHeight="1" x14ac:dyDescent="0.25">
      <c r="A350" s="368" t="s">
        <v>929</v>
      </c>
      <c r="B350" s="21"/>
      <c r="C350" s="343" t="s">
        <v>930</v>
      </c>
      <c r="D350" s="346">
        <v>105373900</v>
      </c>
      <c r="E350" s="277">
        <v>105373900</v>
      </c>
      <c r="F350" s="277">
        <v>0</v>
      </c>
      <c r="G350" s="225">
        <v>105373900</v>
      </c>
      <c r="H350" s="225">
        <v>0</v>
      </c>
      <c r="I350" s="325">
        <v>0</v>
      </c>
      <c r="J350" s="330">
        <v>105028996.40000001</v>
      </c>
      <c r="K350" s="278">
        <v>105028996.40000001</v>
      </c>
      <c r="L350" s="278">
        <v>0</v>
      </c>
      <c r="M350" s="226">
        <v>105028996.40000001</v>
      </c>
      <c r="N350" s="226">
        <v>0</v>
      </c>
      <c r="O350" s="331">
        <v>0</v>
      </c>
      <c r="P350" s="17"/>
      <c r="Q350" s="17"/>
      <c r="R350" s="17"/>
      <c r="S350" s="17"/>
      <c r="T350" s="17"/>
      <c r="U350" s="17"/>
    </row>
    <row r="351" spans="1:21" s="13" customFormat="1" ht="12.75" customHeight="1" x14ac:dyDescent="0.25">
      <c r="A351" s="368" t="s">
        <v>931</v>
      </c>
      <c r="B351" s="21"/>
      <c r="C351" s="343" t="s">
        <v>932</v>
      </c>
      <c r="D351" s="346">
        <v>11190400</v>
      </c>
      <c r="E351" s="277">
        <v>11190400</v>
      </c>
      <c r="F351" s="277">
        <v>0</v>
      </c>
      <c r="G351" s="225">
        <v>10745400</v>
      </c>
      <c r="H351" s="225">
        <v>130000</v>
      </c>
      <c r="I351" s="325">
        <v>315000</v>
      </c>
      <c r="J351" s="330">
        <v>11081754.34</v>
      </c>
      <c r="K351" s="278">
        <v>11081754.34</v>
      </c>
      <c r="L351" s="278">
        <v>0</v>
      </c>
      <c r="M351" s="226">
        <v>10641504.34</v>
      </c>
      <c r="N351" s="226">
        <v>130000</v>
      </c>
      <c r="O351" s="331">
        <v>310250</v>
      </c>
      <c r="P351" s="17"/>
      <c r="Q351" s="17"/>
      <c r="R351" s="17"/>
      <c r="S351" s="17"/>
      <c r="T351" s="17"/>
      <c r="U351" s="17"/>
    </row>
    <row r="352" spans="1:21" s="13" customFormat="1" ht="12.75" customHeight="1" x14ac:dyDescent="0.25">
      <c r="A352" s="368" t="s">
        <v>522</v>
      </c>
      <c r="B352" s="21"/>
      <c r="C352" s="343" t="s">
        <v>933</v>
      </c>
      <c r="D352" s="346">
        <v>8266382.0199999996</v>
      </c>
      <c r="E352" s="277">
        <v>8266382.0199999996</v>
      </c>
      <c r="F352" s="277">
        <v>0</v>
      </c>
      <c r="G352" s="225">
        <v>8266382.0199999996</v>
      </c>
      <c r="H352" s="225">
        <v>0</v>
      </c>
      <c r="I352" s="325">
        <v>0</v>
      </c>
      <c r="J352" s="330">
        <v>8178776.3600000003</v>
      </c>
      <c r="K352" s="278">
        <v>8178776.3600000003</v>
      </c>
      <c r="L352" s="278">
        <v>0</v>
      </c>
      <c r="M352" s="226">
        <v>8178776.3600000003</v>
      </c>
      <c r="N352" s="226">
        <v>0</v>
      </c>
      <c r="O352" s="331">
        <v>0</v>
      </c>
      <c r="P352" s="17"/>
      <c r="Q352" s="17"/>
      <c r="R352" s="17"/>
      <c r="S352" s="17"/>
      <c r="T352" s="17"/>
      <c r="U352" s="17"/>
    </row>
    <row r="353" spans="1:21" s="13" customFormat="1" ht="12.75" customHeight="1" x14ac:dyDescent="0.25">
      <c r="A353" s="368" t="s">
        <v>524</v>
      </c>
      <c r="B353" s="21"/>
      <c r="C353" s="343" t="s">
        <v>934</v>
      </c>
      <c r="D353" s="346">
        <v>8266382.0199999996</v>
      </c>
      <c r="E353" s="277">
        <v>8266382.0199999996</v>
      </c>
      <c r="F353" s="277">
        <v>0</v>
      </c>
      <c r="G353" s="225">
        <v>8266382.0199999996</v>
      </c>
      <c r="H353" s="225">
        <v>0</v>
      </c>
      <c r="I353" s="325">
        <v>0</v>
      </c>
      <c r="J353" s="330">
        <v>8178776.3600000003</v>
      </c>
      <c r="K353" s="278">
        <v>8178776.3600000003</v>
      </c>
      <c r="L353" s="278">
        <v>0</v>
      </c>
      <c r="M353" s="226">
        <v>8178776.3600000003</v>
      </c>
      <c r="N353" s="226">
        <v>0</v>
      </c>
      <c r="O353" s="331">
        <v>0</v>
      </c>
      <c r="P353" s="17"/>
      <c r="Q353" s="17"/>
      <c r="R353" s="17"/>
      <c r="S353" s="17"/>
      <c r="T353" s="17"/>
      <c r="U353" s="17"/>
    </row>
    <row r="354" spans="1:21" s="13" customFormat="1" ht="12.75" customHeight="1" x14ac:dyDescent="0.25">
      <c r="A354" s="368" t="s">
        <v>526</v>
      </c>
      <c r="B354" s="21"/>
      <c r="C354" s="343" t="s">
        <v>935</v>
      </c>
      <c r="D354" s="346">
        <v>6397973.4800000004</v>
      </c>
      <c r="E354" s="277">
        <v>6397973.4800000004</v>
      </c>
      <c r="F354" s="277">
        <v>0</v>
      </c>
      <c r="G354" s="225">
        <v>6397973.4800000004</v>
      </c>
      <c r="H354" s="225">
        <v>0</v>
      </c>
      <c r="I354" s="325">
        <v>0</v>
      </c>
      <c r="J354" s="330">
        <v>6310580.8399999999</v>
      </c>
      <c r="K354" s="278">
        <v>6310580.8399999999</v>
      </c>
      <c r="L354" s="278">
        <v>0</v>
      </c>
      <c r="M354" s="226">
        <v>6310580.8399999999</v>
      </c>
      <c r="N354" s="226">
        <v>0</v>
      </c>
      <c r="O354" s="331">
        <v>0</v>
      </c>
      <c r="P354" s="17"/>
      <c r="Q354" s="17"/>
      <c r="R354" s="17"/>
      <c r="S354" s="17"/>
      <c r="T354" s="17"/>
      <c r="U354" s="17"/>
    </row>
    <row r="355" spans="1:21" s="13" customFormat="1" ht="12.75" customHeight="1" x14ac:dyDescent="0.25">
      <c r="A355" s="368" t="s">
        <v>528</v>
      </c>
      <c r="B355" s="21"/>
      <c r="C355" s="343" t="s">
        <v>936</v>
      </c>
      <c r="D355" s="346">
        <v>1868408.54</v>
      </c>
      <c r="E355" s="277">
        <v>1868408.54</v>
      </c>
      <c r="F355" s="277">
        <v>0</v>
      </c>
      <c r="G355" s="225">
        <v>1868408.54</v>
      </c>
      <c r="H355" s="225">
        <v>0</v>
      </c>
      <c r="I355" s="325">
        <v>0</v>
      </c>
      <c r="J355" s="330">
        <v>1868195.52</v>
      </c>
      <c r="K355" s="278">
        <v>1868195.52</v>
      </c>
      <c r="L355" s="278">
        <v>0</v>
      </c>
      <c r="M355" s="226">
        <v>1868195.52</v>
      </c>
      <c r="N355" s="226">
        <v>0</v>
      </c>
      <c r="O355" s="331">
        <v>0</v>
      </c>
      <c r="P355" s="17"/>
      <c r="Q355" s="17"/>
      <c r="R355" s="17"/>
      <c r="S355" s="17"/>
      <c r="T355" s="17"/>
      <c r="U355" s="17"/>
    </row>
    <row r="356" spans="1:21" s="13" customFormat="1" ht="12.75" customHeight="1" x14ac:dyDescent="0.25">
      <c r="A356" s="368" t="s">
        <v>536</v>
      </c>
      <c r="B356" s="21"/>
      <c r="C356" s="343" t="s">
        <v>937</v>
      </c>
      <c r="D356" s="346">
        <v>563884.98</v>
      </c>
      <c r="E356" s="277">
        <v>563884.98</v>
      </c>
      <c r="F356" s="277">
        <v>0</v>
      </c>
      <c r="G356" s="225">
        <v>468884.98</v>
      </c>
      <c r="H356" s="225">
        <v>0</v>
      </c>
      <c r="I356" s="325">
        <v>95000</v>
      </c>
      <c r="J356" s="330">
        <v>542844.98</v>
      </c>
      <c r="K356" s="278">
        <v>542844.98</v>
      </c>
      <c r="L356" s="278">
        <v>0</v>
      </c>
      <c r="M356" s="226">
        <v>452594.98</v>
      </c>
      <c r="N356" s="226">
        <v>0</v>
      </c>
      <c r="O356" s="331">
        <v>90250</v>
      </c>
      <c r="P356" s="17"/>
      <c r="Q356" s="17"/>
      <c r="R356" s="17"/>
      <c r="S356" s="17"/>
      <c r="T356" s="17"/>
      <c r="U356" s="17"/>
    </row>
    <row r="357" spans="1:21" s="13" customFormat="1" ht="12.75" customHeight="1" x14ac:dyDescent="0.25">
      <c r="A357" s="368" t="s">
        <v>538</v>
      </c>
      <c r="B357" s="21"/>
      <c r="C357" s="343" t="s">
        <v>938</v>
      </c>
      <c r="D357" s="346">
        <v>563884.98</v>
      </c>
      <c r="E357" s="277">
        <v>563884.98</v>
      </c>
      <c r="F357" s="277">
        <v>0</v>
      </c>
      <c r="G357" s="225">
        <v>468884.98</v>
      </c>
      <c r="H357" s="225">
        <v>0</v>
      </c>
      <c r="I357" s="325">
        <v>95000</v>
      </c>
      <c r="J357" s="330">
        <v>542844.98</v>
      </c>
      <c r="K357" s="278">
        <v>542844.98</v>
      </c>
      <c r="L357" s="278">
        <v>0</v>
      </c>
      <c r="M357" s="226">
        <v>452594.98</v>
      </c>
      <c r="N357" s="226">
        <v>0</v>
      </c>
      <c r="O357" s="331">
        <v>90250</v>
      </c>
      <c r="P357" s="17"/>
      <c r="Q357" s="17"/>
      <c r="R357" s="17"/>
      <c r="S357" s="17"/>
      <c r="T357" s="17"/>
      <c r="U357" s="17"/>
    </row>
    <row r="358" spans="1:21" s="13" customFormat="1" ht="12.75" customHeight="1" x14ac:dyDescent="0.25">
      <c r="A358" s="368" t="s">
        <v>540</v>
      </c>
      <c r="B358" s="21"/>
      <c r="C358" s="343" t="s">
        <v>939</v>
      </c>
      <c r="D358" s="346">
        <v>563884.98</v>
      </c>
      <c r="E358" s="277">
        <v>563884.98</v>
      </c>
      <c r="F358" s="277">
        <v>0</v>
      </c>
      <c r="G358" s="225">
        <v>468884.98</v>
      </c>
      <c r="H358" s="225">
        <v>0</v>
      </c>
      <c r="I358" s="325">
        <v>95000</v>
      </c>
      <c r="J358" s="330">
        <v>542844.98</v>
      </c>
      <c r="K358" s="278">
        <v>542844.98</v>
      </c>
      <c r="L358" s="278">
        <v>0</v>
      </c>
      <c r="M358" s="226">
        <v>452594.98</v>
      </c>
      <c r="N358" s="226">
        <v>0</v>
      </c>
      <c r="O358" s="331">
        <v>90250</v>
      </c>
      <c r="P358" s="17"/>
      <c r="Q358" s="17"/>
      <c r="R358" s="17"/>
      <c r="S358" s="17"/>
      <c r="T358" s="17"/>
      <c r="U358" s="17"/>
    </row>
    <row r="359" spans="1:21" s="13" customFormat="1" ht="12.75" customHeight="1" x14ac:dyDescent="0.25">
      <c r="A359" s="368" t="s">
        <v>672</v>
      </c>
      <c r="B359" s="21"/>
      <c r="C359" s="343" t="s">
        <v>940</v>
      </c>
      <c r="D359" s="346">
        <v>2360000</v>
      </c>
      <c r="E359" s="277">
        <v>2360000</v>
      </c>
      <c r="F359" s="277">
        <v>0</v>
      </c>
      <c r="G359" s="225">
        <v>2010000</v>
      </c>
      <c r="H359" s="225">
        <v>130000</v>
      </c>
      <c r="I359" s="325">
        <v>220000</v>
      </c>
      <c r="J359" s="330">
        <v>2360000</v>
      </c>
      <c r="K359" s="278">
        <v>2360000</v>
      </c>
      <c r="L359" s="278">
        <v>0</v>
      </c>
      <c r="M359" s="226">
        <v>2010000</v>
      </c>
      <c r="N359" s="226">
        <v>130000</v>
      </c>
      <c r="O359" s="331">
        <v>220000</v>
      </c>
      <c r="P359" s="17"/>
      <c r="Q359" s="17"/>
      <c r="R359" s="17"/>
      <c r="S359" s="17"/>
      <c r="T359" s="17"/>
      <c r="U359" s="17"/>
    </row>
    <row r="360" spans="1:21" s="13" customFormat="1" ht="12.75" customHeight="1" x14ac:dyDescent="0.25">
      <c r="A360" s="368" t="s">
        <v>674</v>
      </c>
      <c r="B360" s="21"/>
      <c r="C360" s="343" t="s">
        <v>941</v>
      </c>
      <c r="D360" s="346">
        <v>2360000</v>
      </c>
      <c r="E360" s="277">
        <v>2360000</v>
      </c>
      <c r="F360" s="277">
        <v>0</v>
      </c>
      <c r="G360" s="225">
        <v>2010000</v>
      </c>
      <c r="H360" s="225">
        <v>130000</v>
      </c>
      <c r="I360" s="325">
        <v>220000</v>
      </c>
      <c r="J360" s="330">
        <v>2360000</v>
      </c>
      <c r="K360" s="278">
        <v>2360000</v>
      </c>
      <c r="L360" s="278">
        <v>0</v>
      </c>
      <c r="M360" s="226">
        <v>2010000</v>
      </c>
      <c r="N360" s="226">
        <v>130000</v>
      </c>
      <c r="O360" s="331">
        <v>220000</v>
      </c>
      <c r="P360" s="17"/>
      <c r="Q360" s="17"/>
      <c r="R360" s="17"/>
      <c r="S360" s="17"/>
      <c r="T360" s="17"/>
      <c r="U360" s="17"/>
    </row>
    <row r="361" spans="1:21" s="13" customFormat="1" ht="12.75" customHeight="1" x14ac:dyDescent="0.25">
      <c r="A361" s="368" t="s">
        <v>676</v>
      </c>
      <c r="B361" s="21"/>
      <c r="C361" s="343" t="s">
        <v>942</v>
      </c>
      <c r="D361" s="346">
        <v>2360000</v>
      </c>
      <c r="E361" s="277">
        <v>2360000</v>
      </c>
      <c r="F361" s="277">
        <v>0</v>
      </c>
      <c r="G361" s="225">
        <v>2010000</v>
      </c>
      <c r="H361" s="225">
        <v>130000</v>
      </c>
      <c r="I361" s="325">
        <v>220000</v>
      </c>
      <c r="J361" s="330">
        <v>2360000</v>
      </c>
      <c r="K361" s="278">
        <v>2360000</v>
      </c>
      <c r="L361" s="278">
        <v>0</v>
      </c>
      <c r="M361" s="226">
        <v>2010000</v>
      </c>
      <c r="N361" s="226">
        <v>130000</v>
      </c>
      <c r="O361" s="331">
        <v>220000</v>
      </c>
      <c r="P361" s="17"/>
      <c r="Q361" s="17"/>
      <c r="R361" s="17"/>
      <c r="S361" s="17"/>
      <c r="T361" s="17"/>
      <c r="U361" s="17"/>
    </row>
    <row r="362" spans="1:21" s="13" customFormat="1" ht="12.75" customHeight="1" x14ac:dyDescent="0.25">
      <c r="A362" s="368" t="s">
        <v>542</v>
      </c>
      <c r="B362" s="21"/>
      <c r="C362" s="343" t="s">
        <v>943</v>
      </c>
      <c r="D362" s="346">
        <v>133</v>
      </c>
      <c r="E362" s="277">
        <v>133</v>
      </c>
      <c r="F362" s="277">
        <v>0</v>
      </c>
      <c r="G362" s="225">
        <v>133</v>
      </c>
      <c r="H362" s="225">
        <v>0</v>
      </c>
      <c r="I362" s="325">
        <v>0</v>
      </c>
      <c r="J362" s="330">
        <v>133</v>
      </c>
      <c r="K362" s="278">
        <v>133</v>
      </c>
      <c r="L362" s="278">
        <v>0</v>
      </c>
      <c r="M362" s="226">
        <v>133</v>
      </c>
      <c r="N362" s="226">
        <v>0</v>
      </c>
      <c r="O362" s="331">
        <v>0</v>
      </c>
      <c r="P362" s="17"/>
      <c r="Q362" s="17"/>
      <c r="R362" s="17"/>
      <c r="S362" s="17"/>
      <c r="T362" s="17"/>
      <c r="U362" s="17"/>
    </row>
    <row r="363" spans="1:21" s="13" customFormat="1" ht="12.75" customHeight="1" x14ac:dyDescent="0.25">
      <c r="A363" s="368" t="s">
        <v>544</v>
      </c>
      <c r="B363" s="21"/>
      <c r="C363" s="343" t="s">
        <v>944</v>
      </c>
      <c r="D363" s="346">
        <v>133</v>
      </c>
      <c r="E363" s="277">
        <v>133</v>
      </c>
      <c r="F363" s="277">
        <v>0</v>
      </c>
      <c r="G363" s="225">
        <v>133</v>
      </c>
      <c r="H363" s="225">
        <v>0</v>
      </c>
      <c r="I363" s="325">
        <v>0</v>
      </c>
      <c r="J363" s="330">
        <v>133</v>
      </c>
      <c r="K363" s="278">
        <v>133</v>
      </c>
      <c r="L363" s="278">
        <v>0</v>
      </c>
      <c r="M363" s="226">
        <v>133</v>
      </c>
      <c r="N363" s="226">
        <v>0</v>
      </c>
      <c r="O363" s="331">
        <v>0</v>
      </c>
      <c r="P363" s="17"/>
      <c r="Q363" s="17"/>
      <c r="R363" s="17"/>
      <c r="S363" s="17"/>
      <c r="T363" s="17"/>
      <c r="U363" s="17"/>
    </row>
    <row r="364" spans="1:21" s="13" customFormat="1" ht="12.75" customHeight="1" x14ac:dyDescent="0.25">
      <c r="A364" s="368" t="s">
        <v>566</v>
      </c>
      <c r="B364" s="21"/>
      <c r="C364" s="343" t="s">
        <v>945</v>
      </c>
      <c r="D364" s="346">
        <v>133</v>
      </c>
      <c r="E364" s="277">
        <v>133</v>
      </c>
      <c r="F364" s="277">
        <v>0</v>
      </c>
      <c r="G364" s="225">
        <v>133</v>
      </c>
      <c r="H364" s="225">
        <v>0</v>
      </c>
      <c r="I364" s="325">
        <v>0</v>
      </c>
      <c r="J364" s="330">
        <v>133</v>
      </c>
      <c r="K364" s="278">
        <v>133</v>
      </c>
      <c r="L364" s="278">
        <v>0</v>
      </c>
      <c r="M364" s="226">
        <v>133</v>
      </c>
      <c r="N364" s="226">
        <v>0</v>
      </c>
      <c r="O364" s="331">
        <v>0</v>
      </c>
      <c r="P364" s="17"/>
      <c r="Q364" s="17"/>
      <c r="R364" s="17"/>
      <c r="S364" s="17"/>
      <c r="T364" s="17"/>
      <c r="U364" s="17"/>
    </row>
    <row r="365" spans="1:21" s="13" customFormat="1" ht="12.75" customHeight="1" x14ac:dyDescent="0.25">
      <c r="A365" s="368" t="s">
        <v>946</v>
      </c>
      <c r="B365" s="21"/>
      <c r="C365" s="343" t="s">
        <v>947</v>
      </c>
      <c r="D365" s="346">
        <v>212851422</v>
      </c>
      <c r="E365" s="277">
        <v>212851422</v>
      </c>
      <c r="F365" s="277">
        <v>0</v>
      </c>
      <c r="G365" s="225">
        <v>210708904</v>
      </c>
      <c r="H365" s="225">
        <v>0</v>
      </c>
      <c r="I365" s="325">
        <v>2142518</v>
      </c>
      <c r="J365" s="330">
        <v>190231268.63999999</v>
      </c>
      <c r="K365" s="278">
        <v>190231268.63999999</v>
      </c>
      <c r="L365" s="278">
        <v>0</v>
      </c>
      <c r="M365" s="226">
        <v>188192437.84</v>
      </c>
      <c r="N365" s="226">
        <v>0</v>
      </c>
      <c r="O365" s="331">
        <v>2038830.8</v>
      </c>
      <c r="P365" s="17"/>
      <c r="Q365" s="17"/>
      <c r="R365" s="17"/>
      <c r="S365" s="17"/>
      <c r="T365" s="17"/>
      <c r="U365" s="17"/>
    </row>
    <row r="366" spans="1:21" s="13" customFormat="1" ht="12.75" customHeight="1" x14ac:dyDescent="0.25">
      <c r="A366" s="368" t="s">
        <v>948</v>
      </c>
      <c r="B366" s="21"/>
      <c r="C366" s="343" t="s">
        <v>949</v>
      </c>
      <c r="D366" s="346">
        <v>82129318</v>
      </c>
      <c r="E366" s="277">
        <v>82129318</v>
      </c>
      <c r="F366" s="277">
        <v>0</v>
      </c>
      <c r="G366" s="225">
        <v>79986800</v>
      </c>
      <c r="H366" s="225">
        <v>0</v>
      </c>
      <c r="I366" s="325">
        <v>2142518</v>
      </c>
      <c r="J366" s="330">
        <v>76996718.840000004</v>
      </c>
      <c r="K366" s="278">
        <v>76996718.840000004</v>
      </c>
      <c r="L366" s="278">
        <v>0</v>
      </c>
      <c r="M366" s="226">
        <v>74957888.040000007</v>
      </c>
      <c r="N366" s="226">
        <v>0</v>
      </c>
      <c r="O366" s="331">
        <v>2038830.8</v>
      </c>
      <c r="P366" s="17"/>
      <c r="Q366" s="17"/>
      <c r="R366" s="17"/>
      <c r="S366" s="17"/>
      <c r="T366" s="17"/>
      <c r="U366" s="17"/>
    </row>
    <row r="367" spans="1:21" s="13" customFormat="1" ht="12.75" customHeight="1" x14ac:dyDescent="0.25">
      <c r="A367" s="368" t="s">
        <v>522</v>
      </c>
      <c r="B367" s="21"/>
      <c r="C367" s="343" t="s">
        <v>950</v>
      </c>
      <c r="D367" s="346">
        <v>400000</v>
      </c>
      <c r="E367" s="277">
        <v>400000</v>
      </c>
      <c r="F367" s="277">
        <v>0</v>
      </c>
      <c r="G367" s="225">
        <v>400000</v>
      </c>
      <c r="H367" s="225">
        <v>0</v>
      </c>
      <c r="I367" s="325">
        <v>0</v>
      </c>
      <c r="J367" s="330">
        <v>397020.7</v>
      </c>
      <c r="K367" s="278">
        <v>397020.7</v>
      </c>
      <c r="L367" s="278">
        <v>0</v>
      </c>
      <c r="M367" s="226">
        <v>397020.7</v>
      </c>
      <c r="N367" s="226">
        <v>0</v>
      </c>
      <c r="O367" s="331">
        <v>0</v>
      </c>
      <c r="P367" s="17"/>
      <c r="Q367" s="17"/>
      <c r="R367" s="17"/>
      <c r="S367" s="17"/>
      <c r="T367" s="17"/>
      <c r="U367" s="17"/>
    </row>
    <row r="368" spans="1:21" s="13" customFormat="1" ht="12.75" customHeight="1" x14ac:dyDescent="0.25">
      <c r="A368" s="368" t="s">
        <v>606</v>
      </c>
      <c r="B368" s="21"/>
      <c r="C368" s="343" t="s">
        <v>951</v>
      </c>
      <c r="D368" s="346">
        <v>400000</v>
      </c>
      <c r="E368" s="277">
        <v>400000</v>
      </c>
      <c r="F368" s="277">
        <v>0</v>
      </c>
      <c r="G368" s="225">
        <v>400000</v>
      </c>
      <c r="H368" s="225">
        <v>0</v>
      </c>
      <c r="I368" s="325">
        <v>0</v>
      </c>
      <c r="J368" s="330">
        <v>397020.7</v>
      </c>
      <c r="K368" s="278">
        <v>397020.7</v>
      </c>
      <c r="L368" s="278">
        <v>0</v>
      </c>
      <c r="M368" s="226">
        <v>397020.7</v>
      </c>
      <c r="N368" s="226">
        <v>0</v>
      </c>
      <c r="O368" s="331">
        <v>0</v>
      </c>
      <c r="P368" s="17"/>
      <c r="Q368" s="17"/>
      <c r="R368" s="17"/>
      <c r="S368" s="17"/>
      <c r="T368" s="17"/>
      <c r="U368" s="17"/>
    </row>
    <row r="369" spans="1:21" s="13" customFormat="1" ht="12.75" customHeight="1" x14ac:dyDescent="0.25">
      <c r="A369" s="368" t="s">
        <v>952</v>
      </c>
      <c r="B369" s="21"/>
      <c r="C369" s="343" t="s">
        <v>953</v>
      </c>
      <c r="D369" s="346">
        <v>400000</v>
      </c>
      <c r="E369" s="277">
        <v>400000</v>
      </c>
      <c r="F369" s="277">
        <v>0</v>
      </c>
      <c r="G369" s="225">
        <v>400000</v>
      </c>
      <c r="H369" s="225">
        <v>0</v>
      </c>
      <c r="I369" s="325">
        <v>0</v>
      </c>
      <c r="J369" s="330">
        <v>397020.7</v>
      </c>
      <c r="K369" s="278">
        <v>397020.7</v>
      </c>
      <c r="L369" s="278">
        <v>0</v>
      </c>
      <c r="M369" s="226">
        <v>397020.7</v>
      </c>
      <c r="N369" s="226">
        <v>0</v>
      </c>
      <c r="O369" s="331">
        <v>0</v>
      </c>
      <c r="P369" s="17"/>
      <c r="Q369" s="17"/>
      <c r="R369" s="17"/>
      <c r="S369" s="17"/>
      <c r="T369" s="17"/>
      <c r="U369" s="17"/>
    </row>
    <row r="370" spans="1:21" s="13" customFormat="1" ht="12.75" customHeight="1" x14ac:dyDescent="0.25">
      <c r="A370" s="368" t="s">
        <v>536</v>
      </c>
      <c r="B370" s="21"/>
      <c r="C370" s="343" t="s">
        <v>954</v>
      </c>
      <c r="D370" s="346">
        <v>3531818</v>
      </c>
      <c r="E370" s="277">
        <v>3531818</v>
      </c>
      <c r="F370" s="277">
        <v>0</v>
      </c>
      <c r="G370" s="225">
        <v>1389300</v>
      </c>
      <c r="H370" s="225">
        <v>0</v>
      </c>
      <c r="I370" s="325">
        <v>2142518</v>
      </c>
      <c r="J370" s="330">
        <v>3383789.04</v>
      </c>
      <c r="K370" s="278">
        <v>3383789.04</v>
      </c>
      <c r="L370" s="278">
        <v>0</v>
      </c>
      <c r="M370" s="226">
        <v>1344958.24</v>
      </c>
      <c r="N370" s="226">
        <v>0</v>
      </c>
      <c r="O370" s="331">
        <v>2038830.8</v>
      </c>
      <c r="P370" s="17"/>
      <c r="Q370" s="17"/>
      <c r="R370" s="17"/>
      <c r="S370" s="17"/>
      <c r="T370" s="17"/>
      <c r="U370" s="17"/>
    </row>
    <row r="371" spans="1:21" s="13" customFormat="1" ht="12.75" customHeight="1" x14ac:dyDescent="0.25">
      <c r="A371" s="368" t="s">
        <v>538</v>
      </c>
      <c r="B371" s="21"/>
      <c r="C371" s="343" t="s">
        <v>955</v>
      </c>
      <c r="D371" s="346">
        <v>3531818</v>
      </c>
      <c r="E371" s="277">
        <v>3531818</v>
      </c>
      <c r="F371" s="277">
        <v>0</v>
      </c>
      <c r="G371" s="225">
        <v>1389300</v>
      </c>
      <c r="H371" s="225">
        <v>0</v>
      </c>
      <c r="I371" s="325">
        <v>2142518</v>
      </c>
      <c r="J371" s="330">
        <v>3383789.04</v>
      </c>
      <c r="K371" s="278">
        <v>3383789.04</v>
      </c>
      <c r="L371" s="278">
        <v>0</v>
      </c>
      <c r="M371" s="226">
        <v>1344958.24</v>
      </c>
      <c r="N371" s="226">
        <v>0</v>
      </c>
      <c r="O371" s="331">
        <v>2038830.8</v>
      </c>
      <c r="P371" s="17"/>
      <c r="Q371" s="17"/>
      <c r="R371" s="17"/>
      <c r="S371" s="17"/>
      <c r="T371" s="17"/>
      <c r="U371" s="17"/>
    </row>
    <row r="372" spans="1:21" s="13" customFormat="1" ht="12.75" customHeight="1" x14ac:dyDescent="0.25">
      <c r="A372" s="368" t="s">
        <v>620</v>
      </c>
      <c r="B372" s="21"/>
      <c r="C372" s="343" t="s">
        <v>1276</v>
      </c>
      <c r="D372" s="346">
        <v>1460000</v>
      </c>
      <c r="E372" s="277">
        <v>1460000</v>
      </c>
      <c r="F372" s="277">
        <v>0</v>
      </c>
      <c r="G372" s="225">
        <v>0</v>
      </c>
      <c r="H372" s="225">
        <v>0</v>
      </c>
      <c r="I372" s="325">
        <v>1460000</v>
      </c>
      <c r="J372" s="330">
        <v>1356512.8</v>
      </c>
      <c r="K372" s="278">
        <v>1356512.8</v>
      </c>
      <c r="L372" s="278">
        <v>0</v>
      </c>
      <c r="M372" s="226">
        <v>0</v>
      </c>
      <c r="N372" s="226">
        <v>0</v>
      </c>
      <c r="O372" s="331">
        <v>1356512.8</v>
      </c>
      <c r="P372" s="17"/>
      <c r="Q372" s="17"/>
      <c r="R372" s="17"/>
      <c r="S372" s="17"/>
      <c r="T372" s="17"/>
      <c r="U372" s="17"/>
    </row>
    <row r="373" spans="1:21" s="13" customFormat="1" ht="12.75" customHeight="1" x14ac:dyDescent="0.25">
      <c r="A373" s="368" t="s">
        <v>540</v>
      </c>
      <c r="B373" s="21"/>
      <c r="C373" s="343" t="s">
        <v>956</v>
      </c>
      <c r="D373" s="346">
        <v>2071818</v>
      </c>
      <c r="E373" s="277">
        <v>2071818</v>
      </c>
      <c r="F373" s="277">
        <v>0</v>
      </c>
      <c r="G373" s="225">
        <v>1389300</v>
      </c>
      <c r="H373" s="225">
        <v>0</v>
      </c>
      <c r="I373" s="325">
        <v>682518</v>
      </c>
      <c r="J373" s="330">
        <v>2027276.24</v>
      </c>
      <c r="K373" s="278">
        <v>2027276.24</v>
      </c>
      <c r="L373" s="278">
        <v>0</v>
      </c>
      <c r="M373" s="226">
        <v>1344958.24</v>
      </c>
      <c r="N373" s="226">
        <v>0</v>
      </c>
      <c r="O373" s="331">
        <v>682318</v>
      </c>
      <c r="P373" s="17"/>
      <c r="Q373" s="17"/>
      <c r="R373" s="17"/>
      <c r="S373" s="17"/>
      <c r="T373" s="17"/>
      <c r="U373" s="17"/>
    </row>
    <row r="374" spans="1:21" s="13" customFormat="1" ht="12.75" customHeight="1" x14ac:dyDescent="0.25">
      <c r="A374" s="368" t="s">
        <v>624</v>
      </c>
      <c r="B374" s="21"/>
      <c r="C374" s="343" t="s">
        <v>957</v>
      </c>
      <c r="D374" s="346">
        <v>100000</v>
      </c>
      <c r="E374" s="277">
        <v>100000</v>
      </c>
      <c r="F374" s="277">
        <v>0</v>
      </c>
      <c r="G374" s="225">
        <v>100000</v>
      </c>
      <c r="H374" s="225">
        <v>0</v>
      </c>
      <c r="I374" s="325">
        <v>0</v>
      </c>
      <c r="J374" s="330">
        <v>100000</v>
      </c>
      <c r="K374" s="278">
        <v>100000</v>
      </c>
      <c r="L374" s="278">
        <v>0</v>
      </c>
      <c r="M374" s="226">
        <v>100000</v>
      </c>
      <c r="N374" s="226">
        <v>0</v>
      </c>
      <c r="O374" s="331">
        <v>0</v>
      </c>
      <c r="P374" s="17"/>
      <c r="Q374" s="17"/>
      <c r="R374" s="17"/>
      <c r="S374" s="17"/>
      <c r="T374" s="17"/>
      <c r="U374" s="17"/>
    </row>
    <row r="375" spans="1:21" s="13" customFormat="1" ht="12.75" customHeight="1" x14ac:dyDescent="0.25">
      <c r="A375" s="368" t="s">
        <v>958</v>
      </c>
      <c r="B375" s="21"/>
      <c r="C375" s="343" t="s">
        <v>959</v>
      </c>
      <c r="D375" s="346">
        <v>100000</v>
      </c>
      <c r="E375" s="277">
        <v>100000</v>
      </c>
      <c r="F375" s="277">
        <v>0</v>
      </c>
      <c r="G375" s="225">
        <v>100000</v>
      </c>
      <c r="H375" s="225">
        <v>0</v>
      </c>
      <c r="I375" s="325">
        <v>0</v>
      </c>
      <c r="J375" s="330">
        <v>100000</v>
      </c>
      <c r="K375" s="278">
        <v>100000</v>
      </c>
      <c r="L375" s="278">
        <v>0</v>
      </c>
      <c r="M375" s="226">
        <v>100000</v>
      </c>
      <c r="N375" s="226">
        <v>0</v>
      </c>
      <c r="O375" s="331">
        <v>0</v>
      </c>
      <c r="P375" s="17"/>
      <c r="Q375" s="17"/>
      <c r="R375" s="17"/>
      <c r="S375" s="17"/>
      <c r="T375" s="17"/>
      <c r="U375" s="17"/>
    </row>
    <row r="376" spans="1:21" s="13" customFormat="1" ht="12.75" customHeight="1" x14ac:dyDescent="0.25">
      <c r="A376" s="368" t="s">
        <v>730</v>
      </c>
      <c r="B376" s="21"/>
      <c r="C376" s="343" t="s">
        <v>960</v>
      </c>
      <c r="D376" s="346">
        <v>78097500</v>
      </c>
      <c r="E376" s="277">
        <v>78097500</v>
      </c>
      <c r="F376" s="277">
        <v>0</v>
      </c>
      <c r="G376" s="225">
        <v>78097500</v>
      </c>
      <c r="H376" s="225">
        <v>0</v>
      </c>
      <c r="I376" s="325">
        <v>0</v>
      </c>
      <c r="J376" s="330">
        <v>73115909.099999994</v>
      </c>
      <c r="K376" s="278">
        <v>73115909.099999994</v>
      </c>
      <c r="L376" s="278">
        <v>0</v>
      </c>
      <c r="M376" s="226">
        <v>73115909.099999994</v>
      </c>
      <c r="N376" s="226">
        <v>0</v>
      </c>
      <c r="O376" s="331">
        <v>0</v>
      </c>
      <c r="P376" s="17"/>
      <c r="Q376" s="17"/>
      <c r="R376" s="17"/>
      <c r="S376" s="17"/>
      <c r="T376" s="17"/>
      <c r="U376" s="17"/>
    </row>
    <row r="377" spans="1:21" s="13" customFormat="1" ht="12.75" customHeight="1" x14ac:dyDescent="0.25">
      <c r="A377" s="368" t="s">
        <v>732</v>
      </c>
      <c r="B377" s="21"/>
      <c r="C377" s="343" t="s">
        <v>961</v>
      </c>
      <c r="D377" s="346">
        <v>78097500</v>
      </c>
      <c r="E377" s="277">
        <v>78097500</v>
      </c>
      <c r="F377" s="277">
        <v>0</v>
      </c>
      <c r="G377" s="225">
        <v>78097500</v>
      </c>
      <c r="H377" s="225">
        <v>0</v>
      </c>
      <c r="I377" s="325">
        <v>0</v>
      </c>
      <c r="J377" s="330">
        <v>73115909.099999994</v>
      </c>
      <c r="K377" s="278">
        <v>73115909.099999994</v>
      </c>
      <c r="L377" s="278">
        <v>0</v>
      </c>
      <c r="M377" s="226">
        <v>73115909.099999994</v>
      </c>
      <c r="N377" s="226">
        <v>0</v>
      </c>
      <c r="O377" s="331">
        <v>0</v>
      </c>
      <c r="P377" s="17"/>
      <c r="Q377" s="17"/>
      <c r="R377" s="17"/>
      <c r="S377" s="17"/>
      <c r="T377" s="17"/>
      <c r="U377" s="17"/>
    </row>
    <row r="378" spans="1:21" s="13" customFormat="1" ht="12.75" customHeight="1" x14ac:dyDescent="0.25">
      <c r="A378" s="368" t="s">
        <v>929</v>
      </c>
      <c r="B378" s="21"/>
      <c r="C378" s="343" t="s">
        <v>962</v>
      </c>
      <c r="D378" s="346">
        <v>4850000</v>
      </c>
      <c r="E378" s="277">
        <v>4850000</v>
      </c>
      <c r="F378" s="277">
        <v>0</v>
      </c>
      <c r="G378" s="225">
        <v>4850000</v>
      </c>
      <c r="H378" s="225">
        <v>0</v>
      </c>
      <c r="I378" s="325">
        <v>0</v>
      </c>
      <c r="J378" s="330">
        <v>0</v>
      </c>
      <c r="K378" s="278">
        <v>0</v>
      </c>
      <c r="L378" s="278">
        <v>0</v>
      </c>
      <c r="M378" s="226">
        <v>0</v>
      </c>
      <c r="N378" s="226">
        <v>0</v>
      </c>
      <c r="O378" s="331">
        <v>0</v>
      </c>
      <c r="P378" s="17"/>
      <c r="Q378" s="17"/>
      <c r="R378" s="17"/>
      <c r="S378" s="17"/>
      <c r="T378" s="17"/>
      <c r="U378" s="17"/>
    </row>
    <row r="379" spans="1:21" s="13" customFormat="1" ht="12.75" customHeight="1" x14ac:dyDescent="0.25">
      <c r="A379" s="368" t="s">
        <v>734</v>
      </c>
      <c r="B379" s="21"/>
      <c r="C379" s="343" t="s">
        <v>963</v>
      </c>
      <c r="D379" s="346">
        <v>73247500</v>
      </c>
      <c r="E379" s="277">
        <v>73247500</v>
      </c>
      <c r="F379" s="277">
        <v>0</v>
      </c>
      <c r="G379" s="225">
        <v>73247500</v>
      </c>
      <c r="H379" s="225">
        <v>0</v>
      </c>
      <c r="I379" s="325">
        <v>0</v>
      </c>
      <c r="J379" s="330">
        <v>73115909.099999994</v>
      </c>
      <c r="K379" s="278">
        <v>73115909.099999994</v>
      </c>
      <c r="L379" s="278">
        <v>0</v>
      </c>
      <c r="M379" s="226">
        <v>73115909.099999994</v>
      </c>
      <c r="N379" s="226">
        <v>0</v>
      </c>
      <c r="O379" s="331">
        <v>0</v>
      </c>
      <c r="P379" s="17"/>
      <c r="Q379" s="17"/>
      <c r="R379" s="17"/>
      <c r="S379" s="17"/>
      <c r="T379" s="17"/>
      <c r="U379" s="17"/>
    </row>
    <row r="380" spans="1:21" s="13" customFormat="1" ht="12.75" customHeight="1" x14ac:dyDescent="0.25">
      <c r="A380" s="368" t="s">
        <v>964</v>
      </c>
      <c r="B380" s="21"/>
      <c r="C380" s="343" t="s">
        <v>965</v>
      </c>
      <c r="D380" s="346">
        <v>1215600</v>
      </c>
      <c r="E380" s="277">
        <v>1215600</v>
      </c>
      <c r="F380" s="277">
        <v>0</v>
      </c>
      <c r="G380" s="225">
        <v>1215600</v>
      </c>
      <c r="H380" s="225">
        <v>0</v>
      </c>
      <c r="I380" s="325">
        <v>0</v>
      </c>
      <c r="J380" s="330">
        <v>1215600</v>
      </c>
      <c r="K380" s="278">
        <v>1215600</v>
      </c>
      <c r="L380" s="278">
        <v>0</v>
      </c>
      <c r="M380" s="226">
        <v>1215600</v>
      </c>
      <c r="N380" s="226">
        <v>0</v>
      </c>
      <c r="O380" s="331">
        <v>0</v>
      </c>
      <c r="P380" s="17"/>
      <c r="Q380" s="17"/>
      <c r="R380" s="17"/>
      <c r="S380" s="17"/>
      <c r="T380" s="17"/>
      <c r="U380" s="17"/>
    </row>
    <row r="381" spans="1:21" s="13" customFormat="1" ht="12.75" customHeight="1" x14ac:dyDescent="0.25">
      <c r="A381" s="368" t="s">
        <v>672</v>
      </c>
      <c r="B381" s="21"/>
      <c r="C381" s="343" t="s">
        <v>966</v>
      </c>
      <c r="D381" s="346">
        <v>1215600</v>
      </c>
      <c r="E381" s="277">
        <v>1215600</v>
      </c>
      <c r="F381" s="277">
        <v>0</v>
      </c>
      <c r="G381" s="225">
        <v>1215600</v>
      </c>
      <c r="H381" s="225">
        <v>0</v>
      </c>
      <c r="I381" s="325">
        <v>0</v>
      </c>
      <c r="J381" s="330">
        <v>1215600</v>
      </c>
      <c r="K381" s="278">
        <v>1215600</v>
      </c>
      <c r="L381" s="278">
        <v>0</v>
      </c>
      <c r="M381" s="226">
        <v>1215600</v>
      </c>
      <c r="N381" s="226">
        <v>0</v>
      </c>
      <c r="O381" s="331">
        <v>0</v>
      </c>
      <c r="P381" s="17"/>
      <c r="Q381" s="17"/>
      <c r="R381" s="17"/>
      <c r="S381" s="17"/>
      <c r="T381" s="17"/>
      <c r="U381" s="17"/>
    </row>
    <row r="382" spans="1:21" s="13" customFormat="1" ht="12.75" customHeight="1" x14ac:dyDescent="0.25">
      <c r="A382" s="368" t="s">
        <v>766</v>
      </c>
      <c r="B382" s="21"/>
      <c r="C382" s="343" t="s">
        <v>967</v>
      </c>
      <c r="D382" s="346">
        <v>1215600</v>
      </c>
      <c r="E382" s="277">
        <v>1215600</v>
      </c>
      <c r="F382" s="277">
        <v>0</v>
      </c>
      <c r="G382" s="225">
        <v>1215600</v>
      </c>
      <c r="H382" s="225">
        <v>0</v>
      </c>
      <c r="I382" s="325">
        <v>0</v>
      </c>
      <c r="J382" s="330">
        <v>1215600</v>
      </c>
      <c r="K382" s="278">
        <v>1215600</v>
      </c>
      <c r="L382" s="278">
        <v>0</v>
      </c>
      <c r="M382" s="226">
        <v>1215600</v>
      </c>
      <c r="N382" s="226">
        <v>0</v>
      </c>
      <c r="O382" s="331">
        <v>0</v>
      </c>
      <c r="P382" s="17"/>
      <c r="Q382" s="17"/>
      <c r="R382" s="17"/>
      <c r="S382" s="17"/>
      <c r="T382" s="17"/>
      <c r="U382" s="17"/>
    </row>
    <row r="383" spans="1:21" s="13" customFormat="1" ht="12.75" customHeight="1" x14ac:dyDescent="0.25">
      <c r="A383" s="368" t="s">
        <v>770</v>
      </c>
      <c r="B383" s="21"/>
      <c r="C383" s="343" t="s">
        <v>968</v>
      </c>
      <c r="D383" s="346">
        <v>1215600</v>
      </c>
      <c r="E383" s="277">
        <v>1215600</v>
      </c>
      <c r="F383" s="277">
        <v>0</v>
      </c>
      <c r="G383" s="225">
        <v>1215600</v>
      </c>
      <c r="H383" s="225">
        <v>0</v>
      </c>
      <c r="I383" s="325">
        <v>0</v>
      </c>
      <c r="J383" s="330">
        <v>1215600</v>
      </c>
      <c r="K383" s="278">
        <v>1215600</v>
      </c>
      <c r="L383" s="278">
        <v>0</v>
      </c>
      <c r="M383" s="226">
        <v>1215600</v>
      </c>
      <c r="N383" s="226">
        <v>0</v>
      </c>
      <c r="O383" s="331">
        <v>0</v>
      </c>
      <c r="P383" s="17"/>
      <c r="Q383" s="17"/>
      <c r="R383" s="17"/>
      <c r="S383" s="17"/>
      <c r="T383" s="17"/>
      <c r="U383" s="17"/>
    </row>
    <row r="384" spans="1:21" s="13" customFormat="1" ht="12.75" customHeight="1" x14ac:dyDescent="0.25">
      <c r="A384" s="368" t="s">
        <v>969</v>
      </c>
      <c r="B384" s="21"/>
      <c r="C384" s="343" t="s">
        <v>970</v>
      </c>
      <c r="D384" s="346">
        <v>127004604</v>
      </c>
      <c r="E384" s="277">
        <v>127004604</v>
      </c>
      <c r="F384" s="277">
        <v>0</v>
      </c>
      <c r="G384" s="225">
        <v>127004604</v>
      </c>
      <c r="H384" s="225">
        <v>0</v>
      </c>
      <c r="I384" s="325">
        <v>0</v>
      </c>
      <c r="J384" s="330">
        <v>109607217.62</v>
      </c>
      <c r="K384" s="278">
        <v>109607217.62</v>
      </c>
      <c r="L384" s="278">
        <v>0</v>
      </c>
      <c r="M384" s="226">
        <v>109607217.62</v>
      </c>
      <c r="N384" s="226">
        <v>0</v>
      </c>
      <c r="O384" s="331">
        <v>0</v>
      </c>
      <c r="P384" s="17"/>
      <c r="Q384" s="17"/>
      <c r="R384" s="17"/>
      <c r="S384" s="17"/>
      <c r="T384" s="17"/>
      <c r="U384" s="17"/>
    </row>
    <row r="385" spans="1:21" s="13" customFormat="1" ht="12.75" customHeight="1" x14ac:dyDescent="0.25">
      <c r="A385" s="368" t="s">
        <v>672</v>
      </c>
      <c r="B385" s="21"/>
      <c r="C385" s="343" t="s">
        <v>971</v>
      </c>
      <c r="D385" s="346">
        <v>127004604</v>
      </c>
      <c r="E385" s="277">
        <v>127004604</v>
      </c>
      <c r="F385" s="277">
        <v>0</v>
      </c>
      <c r="G385" s="225">
        <v>127004604</v>
      </c>
      <c r="H385" s="225">
        <v>0</v>
      </c>
      <c r="I385" s="325">
        <v>0</v>
      </c>
      <c r="J385" s="330">
        <v>109607217.62</v>
      </c>
      <c r="K385" s="278">
        <v>109607217.62</v>
      </c>
      <c r="L385" s="278">
        <v>0</v>
      </c>
      <c r="M385" s="226">
        <v>109607217.62</v>
      </c>
      <c r="N385" s="226">
        <v>0</v>
      </c>
      <c r="O385" s="331">
        <v>0</v>
      </c>
      <c r="P385" s="17"/>
      <c r="Q385" s="17"/>
      <c r="R385" s="17"/>
      <c r="S385" s="17"/>
      <c r="T385" s="17"/>
      <c r="U385" s="17"/>
    </row>
    <row r="386" spans="1:21" s="13" customFormat="1" ht="12.75" customHeight="1" x14ac:dyDescent="0.25">
      <c r="A386" s="368" t="s">
        <v>766</v>
      </c>
      <c r="B386" s="21"/>
      <c r="C386" s="343" t="s">
        <v>972</v>
      </c>
      <c r="D386" s="346">
        <v>127004604</v>
      </c>
      <c r="E386" s="277">
        <v>127004604</v>
      </c>
      <c r="F386" s="277">
        <v>0</v>
      </c>
      <c r="G386" s="225">
        <v>127004604</v>
      </c>
      <c r="H386" s="225">
        <v>0</v>
      </c>
      <c r="I386" s="325">
        <v>0</v>
      </c>
      <c r="J386" s="330">
        <v>109607217.62</v>
      </c>
      <c r="K386" s="278">
        <v>109607217.62</v>
      </c>
      <c r="L386" s="278">
        <v>0</v>
      </c>
      <c r="M386" s="226">
        <v>109607217.62</v>
      </c>
      <c r="N386" s="226">
        <v>0</v>
      </c>
      <c r="O386" s="331">
        <v>0</v>
      </c>
      <c r="P386" s="17"/>
      <c r="Q386" s="17"/>
      <c r="R386" s="17"/>
      <c r="S386" s="17"/>
      <c r="T386" s="17"/>
      <c r="U386" s="17"/>
    </row>
    <row r="387" spans="1:21" s="13" customFormat="1" ht="12.75" customHeight="1" x14ac:dyDescent="0.25">
      <c r="A387" s="368" t="s">
        <v>768</v>
      </c>
      <c r="B387" s="21"/>
      <c r="C387" s="343" t="s">
        <v>973</v>
      </c>
      <c r="D387" s="346">
        <v>110147275</v>
      </c>
      <c r="E387" s="277">
        <v>110147275</v>
      </c>
      <c r="F387" s="277">
        <v>0</v>
      </c>
      <c r="G387" s="225">
        <v>110147275</v>
      </c>
      <c r="H387" s="225">
        <v>0</v>
      </c>
      <c r="I387" s="325">
        <v>0</v>
      </c>
      <c r="J387" s="330">
        <v>93094279</v>
      </c>
      <c r="K387" s="278">
        <v>93094279</v>
      </c>
      <c r="L387" s="278">
        <v>0</v>
      </c>
      <c r="M387" s="226">
        <v>93094279</v>
      </c>
      <c r="N387" s="226">
        <v>0</v>
      </c>
      <c r="O387" s="331">
        <v>0</v>
      </c>
      <c r="P387" s="17"/>
      <c r="Q387" s="17"/>
      <c r="R387" s="17"/>
      <c r="S387" s="17"/>
      <c r="T387" s="17"/>
      <c r="U387" s="17"/>
    </row>
    <row r="388" spans="1:21" s="13" customFormat="1" ht="12.75" customHeight="1" x14ac:dyDescent="0.25">
      <c r="A388" s="368" t="s">
        <v>770</v>
      </c>
      <c r="B388" s="21"/>
      <c r="C388" s="343" t="s">
        <v>974</v>
      </c>
      <c r="D388" s="346">
        <v>16857329</v>
      </c>
      <c r="E388" s="277">
        <v>16857329</v>
      </c>
      <c r="F388" s="277">
        <v>0</v>
      </c>
      <c r="G388" s="225">
        <v>16857329</v>
      </c>
      <c r="H388" s="225">
        <v>0</v>
      </c>
      <c r="I388" s="325">
        <v>0</v>
      </c>
      <c r="J388" s="330">
        <v>16512938.619999999</v>
      </c>
      <c r="K388" s="278">
        <v>16512938.619999999</v>
      </c>
      <c r="L388" s="278">
        <v>0</v>
      </c>
      <c r="M388" s="226">
        <v>16512938.619999999</v>
      </c>
      <c r="N388" s="226">
        <v>0</v>
      </c>
      <c r="O388" s="331">
        <v>0</v>
      </c>
      <c r="P388" s="17"/>
      <c r="Q388" s="17"/>
      <c r="R388" s="17"/>
      <c r="S388" s="17"/>
      <c r="T388" s="17"/>
      <c r="U388" s="17"/>
    </row>
    <row r="389" spans="1:21" s="13" customFormat="1" ht="12.75" customHeight="1" x14ac:dyDescent="0.25">
      <c r="A389" s="368" t="s">
        <v>975</v>
      </c>
      <c r="B389" s="21"/>
      <c r="C389" s="343" t="s">
        <v>976</v>
      </c>
      <c r="D389" s="346">
        <v>2501900</v>
      </c>
      <c r="E389" s="277">
        <v>2501900</v>
      </c>
      <c r="F389" s="277">
        <v>0</v>
      </c>
      <c r="G389" s="225">
        <v>2501900</v>
      </c>
      <c r="H389" s="225">
        <v>0</v>
      </c>
      <c r="I389" s="325">
        <v>0</v>
      </c>
      <c r="J389" s="330">
        <v>2411732.1800000002</v>
      </c>
      <c r="K389" s="278">
        <v>2411732.1800000002</v>
      </c>
      <c r="L389" s="278">
        <v>0</v>
      </c>
      <c r="M389" s="226">
        <v>2411732.1800000002</v>
      </c>
      <c r="N389" s="226">
        <v>0</v>
      </c>
      <c r="O389" s="331">
        <v>0</v>
      </c>
      <c r="P389" s="17"/>
      <c r="Q389" s="17"/>
      <c r="R389" s="17"/>
      <c r="S389" s="17"/>
      <c r="T389" s="17"/>
      <c r="U389" s="17"/>
    </row>
    <row r="390" spans="1:21" s="13" customFormat="1" ht="12.75" customHeight="1" x14ac:dyDescent="0.25">
      <c r="A390" s="368" t="s">
        <v>522</v>
      </c>
      <c r="B390" s="21"/>
      <c r="C390" s="343" t="s">
        <v>977</v>
      </c>
      <c r="D390" s="346">
        <v>2126700</v>
      </c>
      <c r="E390" s="277">
        <v>2126700</v>
      </c>
      <c r="F390" s="277">
        <v>0</v>
      </c>
      <c r="G390" s="225">
        <v>2126700</v>
      </c>
      <c r="H390" s="225">
        <v>0</v>
      </c>
      <c r="I390" s="325">
        <v>0</v>
      </c>
      <c r="J390" s="330">
        <v>2055781.53</v>
      </c>
      <c r="K390" s="278">
        <v>2055781.53</v>
      </c>
      <c r="L390" s="278">
        <v>0</v>
      </c>
      <c r="M390" s="226">
        <v>2055781.53</v>
      </c>
      <c r="N390" s="226">
        <v>0</v>
      </c>
      <c r="O390" s="331">
        <v>0</v>
      </c>
      <c r="P390" s="17"/>
      <c r="Q390" s="17"/>
      <c r="R390" s="17"/>
      <c r="S390" s="17"/>
      <c r="T390" s="17"/>
      <c r="U390" s="17"/>
    </row>
    <row r="391" spans="1:21" s="13" customFormat="1" ht="12.75" customHeight="1" x14ac:dyDescent="0.25">
      <c r="A391" s="368" t="s">
        <v>524</v>
      </c>
      <c r="B391" s="21"/>
      <c r="C391" s="343" t="s">
        <v>978</v>
      </c>
      <c r="D391" s="346">
        <v>2126700</v>
      </c>
      <c r="E391" s="277">
        <v>2126700</v>
      </c>
      <c r="F391" s="277">
        <v>0</v>
      </c>
      <c r="G391" s="225">
        <v>2126700</v>
      </c>
      <c r="H391" s="225">
        <v>0</v>
      </c>
      <c r="I391" s="325">
        <v>0</v>
      </c>
      <c r="J391" s="330">
        <v>2055781.53</v>
      </c>
      <c r="K391" s="278">
        <v>2055781.53</v>
      </c>
      <c r="L391" s="278">
        <v>0</v>
      </c>
      <c r="M391" s="226">
        <v>2055781.53</v>
      </c>
      <c r="N391" s="226">
        <v>0</v>
      </c>
      <c r="O391" s="331">
        <v>0</v>
      </c>
      <c r="P391" s="17"/>
      <c r="Q391" s="17"/>
      <c r="R391" s="17"/>
      <c r="S391" s="17"/>
      <c r="T391" s="17"/>
      <c r="U391" s="17"/>
    </row>
    <row r="392" spans="1:21" s="13" customFormat="1" ht="12.75" customHeight="1" x14ac:dyDescent="0.25">
      <c r="A392" s="368" t="s">
        <v>526</v>
      </c>
      <c r="B392" s="21"/>
      <c r="C392" s="343" t="s">
        <v>979</v>
      </c>
      <c r="D392" s="346">
        <v>1633500</v>
      </c>
      <c r="E392" s="277">
        <v>1633500</v>
      </c>
      <c r="F392" s="277">
        <v>0</v>
      </c>
      <c r="G392" s="225">
        <v>1633500</v>
      </c>
      <c r="H392" s="225">
        <v>0</v>
      </c>
      <c r="I392" s="325">
        <v>0</v>
      </c>
      <c r="J392" s="330">
        <v>1585433.32</v>
      </c>
      <c r="K392" s="278">
        <v>1585433.32</v>
      </c>
      <c r="L392" s="278">
        <v>0</v>
      </c>
      <c r="M392" s="226">
        <v>1585433.32</v>
      </c>
      <c r="N392" s="226">
        <v>0</v>
      </c>
      <c r="O392" s="331">
        <v>0</v>
      </c>
      <c r="P392" s="17"/>
      <c r="Q392" s="17"/>
      <c r="R392" s="17"/>
      <c r="S392" s="17"/>
      <c r="T392" s="17"/>
      <c r="U392" s="17"/>
    </row>
    <row r="393" spans="1:21" s="13" customFormat="1" ht="12.75" customHeight="1" x14ac:dyDescent="0.25">
      <c r="A393" s="368" t="s">
        <v>528</v>
      </c>
      <c r="B393" s="21"/>
      <c r="C393" s="343" t="s">
        <v>980</v>
      </c>
      <c r="D393" s="346">
        <v>493200</v>
      </c>
      <c r="E393" s="277">
        <v>493200</v>
      </c>
      <c r="F393" s="277">
        <v>0</v>
      </c>
      <c r="G393" s="225">
        <v>493200</v>
      </c>
      <c r="H393" s="225">
        <v>0</v>
      </c>
      <c r="I393" s="325">
        <v>0</v>
      </c>
      <c r="J393" s="330">
        <v>470348.21</v>
      </c>
      <c r="K393" s="278">
        <v>470348.21</v>
      </c>
      <c r="L393" s="278">
        <v>0</v>
      </c>
      <c r="M393" s="226">
        <v>470348.21</v>
      </c>
      <c r="N393" s="226">
        <v>0</v>
      </c>
      <c r="O393" s="331">
        <v>0</v>
      </c>
      <c r="P393" s="17"/>
      <c r="Q393" s="17"/>
      <c r="R393" s="17"/>
      <c r="S393" s="17"/>
      <c r="T393" s="17"/>
      <c r="U393" s="17"/>
    </row>
    <row r="394" spans="1:21" s="13" customFormat="1" ht="12.75" customHeight="1" x14ac:dyDescent="0.25">
      <c r="A394" s="368" t="s">
        <v>536</v>
      </c>
      <c r="B394" s="21"/>
      <c r="C394" s="343" t="s">
        <v>981</v>
      </c>
      <c r="D394" s="346">
        <v>359100</v>
      </c>
      <c r="E394" s="277">
        <v>359100</v>
      </c>
      <c r="F394" s="277">
        <v>0</v>
      </c>
      <c r="G394" s="225">
        <v>359100</v>
      </c>
      <c r="H394" s="225">
        <v>0</v>
      </c>
      <c r="I394" s="325">
        <v>0</v>
      </c>
      <c r="J394" s="330">
        <v>343920.45</v>
      </c>
      <c r="K394" s="278">
        <v>343920.45</v>
      </c>
      <c r="L394" s="278">
        <v>0</v>
      </c>
      <c r="M394" s="226">
        <v>343920.45</v>
      </c>
      <c r="N394" s="226">
        <v>0</v>
      </c>
      <c r="O394" s="331">
        <v>0</v>
      </c>
      <c r="P394" s="17"/>
      <c r="Q394" s="17"/>
      <c r="R394" s="17"/>
      <c r="S394" s="17"/>
      <c r="T394" s="17"/>
      <c r="U394" s="17"/>
    </row>
    <row r="395" spans="1:21" s="13" customFormat="1" ht="12.75" customHeight="1" x14ac:dyDescent="0.25">
      <c r="A395" s="368" t="s">
        <v>538</v>
      </c>
      <c r="B395" s="21"/>
      <c r="C395" s="343" t="s">
        <v>982</v>
      </c>
      <c r="D395" s="346">
        <v>359100</v>
      </c>
      <c r="E395" s="277">
        <v>359100</v>
      </c>
      <c r="F395" s="277">
        <v>0</v>
      </c>
      <c r="G395" s="225">
        <v>359100</v>
      </c>
      <c r="H395" s="225">
        <v>0</v>
      </c>
      <c r="I395" s="325">
        <v>0</v>
      </c>
      <c r="J395" s="330">
        <v>343920.45</v>
      </c>
      <c r="K395" s="278">
        <v>343920.45</v>
      </c>
      <c r="L395" s="278">
        <v>0</v>
      </c>
      <c r="M395" s="226">
        <v>343920.45</v>
      </c>
      <c r="N395" s="226">
        <v>0</v>
      </c>
      <c r="O395" s="331">
        <v>0</v>
      </c>
      <c r="P395" s="17"/>
      <c r="Q395" s="17"/>
      <c r="R395" s="17"/>
      <c r="S395" s="17"/>
      <c r="T395" s="17"/>
      <c r="U395" s="17"/>
    </row>
    <row r="396" spans="1:21" s="13" customFormat="1" ht="12.75" customHeight="1" x14ac:dyDescent="0.25">
      <c r="A396" s="368" t="s">
        <v>540</v>
      </c>
      <c r="B396" s="21"/>
      <c r="C396" s="343" t="s">
        <v>983</v>
      </c>
      <c r="D396" s="346">
        <v>359100</v>
      </c>
      <c r="E396" s="277">
        <v>359100</v>
      </c>
      <c r="F396" s="277">
        <v>0</v>
      </c>
      <c r="G396" s="225">
        <v>359100</v>
      </c>
      <c r="H396" s="225">
        <v>0</v>
      </c>
      <c r="I396" s="325">
        <v>0</v>
      </c>
      <c r="J396" s="330">
        <v>343920.45</v>
      </c>
      <c r="K396" s="278">
        <v>343920.45</v>
      </c>
      <c r="L396" s="278">
        <v>0</v>
      </c>
      <c r="M396" s="226">
        <v>343920.45</v>
      </c>
      <c r="N396" s="226">
        <v>0</v>
      </c>
      <c r="O396" s="331">
        <v>0</v>
      </c>
      <c r="P396" s="17"/>
      <c r="Q396" s="17"/>
      <c r="R396" s="17"/>
      <c r="S396" s="17"/>
      <c r="T396" s="17"/>
      <c r="U396" s="17"/>
    </row>
    <row r="397" spans="1:21" s="13" customFormat="1" ht="12.75" customHeight="1" x14ac:dyDescent="0.25">
      <c r="A397" s="370" t="s">
        <v>542</v>
      </c>
      <c r="B397" s="303"/>
      <c r="C397" s="361" t="s">
        <v>984</v>
      </c>
      <c r="D397" s="363">
        <v>16100</v>
      </c>
      <c r="E397" s="304">
        <v>16100</v>
      </c>
      <c r="F397" s="304">
        <v>0</v>
      </c>
      <c r="G397" s="305">
        <v>16100</v>
      </c>
      <c r="H397" s="305">
        <v>0</v>
      </c>
      <c r="I397" s="355">
        <v>0</v>
      </c>
      <c r="J397" s="357">
        <v>12030.2</v>
      </c>
      <c r="K397" s="306">
        <v>12030.2</v>
      </c>
      <c r="L397" s="306">
        <v>0</v>
      </c>
      <c r="M397" s="307">
        <v>12030.2</v>
      </c>
      <c r="N397" s="307">
        <v>0</v>
      </c>
      <c r="O397" s="358">
        <v>0</v>
      </c>
      <c r="P397" s="17"/>
      <c r="Q397" s="17"/>
      <c r="R397" s="17"/>
      <c r="S397" s="17"/>
      <c r="T397" s="17"/>
      <c r="U397" s="17"/>
    </row>
    <row r="398" spans="1:21" s="13" customFormat="1" ht="12.75" customHeight="1" x14ac:dyDescent="0.25">
      <c r="A398" s="371" t="s">
        <v>544</v>
      </c>
      <c r="B398" s="308"/>
      <c r="C398" s="344" t="s">
        <v>985</v>
      </c>
      <c r="D398" s="347">
        <v>16100</v>
      </c>
      <c r="E398" s="310">
        <v>16100</v>
      </c>
      <c r="F398" s="310">
        <v>0</v>
      </c>
      <c r="G398" s="311">
        <v>16100</v>
      </c>
      <c r="H398" s="311">
        <v>0</v>
      </c>
      <c r="I398" s="326">
        <v>0</v>
      </c>
      <c r="J398" s="332">
        <v>12030.2</v>
      </c>
      <c r="K398" s="312">
        <v>12030.2</v>
      </c>
      <c r="L398" s="312">
        <v>0</v>
      </c>
      <c r="M398" s="313">
        <v>12030.2</v>
      </c>
      <c r="N398" s="313">
        <v>0</v>
      </c>
      <c r="O398" s="333">
        <v>0</v>
      </c>
      <c r="P398" s="17"/>
      <c r="Q398" s="17"/>
      <c r="R398" s="17"/>
      <c r="S398" s="17"/>
      <c r="T398" s="17"/>
      <c r="U398" s="17"/>
    </row>
    <row r="399" spans="1:21" s="13" customFormat="1" ht="12.75" customHeight="1" x14ac:dyDescent="0.25">
      <c r="A399" s="372" t="s">
        <v>566</v>
      </c>
      <c r="B399" s="314"/>
      <c r="C399" s="362" t="s">
        <v>986</v>
      </c>
      <c r="D399" s="364">
        <v>14700</v>
      </c>
      <c r="E399" s="315">
        <v>14700</v>
      </c>
      <c r="F399" s="315">
        <v>0</v>
      </c>
      <c r="G399" s="316">
        <v>14700</v>
      </c>
      <c r="H399" s="316">
        <v>0</v>
      </c>
      <c r="I399" s="356">
        <v>0</v>
      </c>
      <c r="J399" s="359">
        <v>10793</v>
      </c>
      <c r="K399" s="317">
        <v>10793</v>
      </c>
      <c r="L399" s="317">
        <v>0</v>
      </c>
      <c r="M399" s="318">
        <v>10793</v>
      </c>
      <c r="N399" s="318">
        <v>0</v>
      </c>
      <c r="O399" s="360">
        <v>0</v>
      </c>
      <c r="P399" s="17"/>
      <c r="Q399" s="17"/>
      <c r="R399" s="17"/>
      <c r="S399" s="17"/>
      <c r="T399" s="17"/>
      <c r="U399" s="17"/>
    </row>
    <row r="400" spans="1:21" ht="13.5" customHeight="1" x14ac:dyDescent="0.25">
      <c r="A400" s="371" t="s">
        <v>568</v>
      </c>
      <c r="B400" s="308"/>
      <c r="C400" s="344" t="s">
        <v>987</v>
      </c>
      <c r="D400" s="347">
        <v>1200</v>
      </c>
      <c r="E400" s="310">
        <v>1200</v>
      </c>
      <c r="F400" s="310">
        <v>0</v>
      </c>
      <c r="G400" s="311">
        <v>1200</v>
      </c>
      <c r="H400" s="311">
        <v>0</v>
      </c>
      <c r="I400" s="326">
        <v>0</v>
      </c>
      <c r="J400" s="332">
        <v>1175</v>
      </c>
      <c r="K400" s="312">
        <v>1175</v>
      </c>
      <c r="L400" s="312">
        <v>0</v>
      </c>
      <c r="M400" s="313">
        <v>1175</v>
      </c>
      <c r="N400" s="313">
        <v>0</v>
      </c>
      <c r="O400" s="333">
        <v>0</v>
      </c>
    </row>
    <row r="401" spans="1:15" ht="13.5" customHeight="1" x14ac:dyDescent="0.25">
      <c r="A401" s="419" t="s">
        <v>546</v>
      </c>
      <c r="B401" s="420"/>
      <c r="C401" s="421" t="s">
        <v>988</v>
      </c>
      <c r="D401" s="422">
        <v>200</v>
      </c>
      <c r="E401" s="423">
        <v>200</v>
      </c>
      <c r="F401" s="423">
        <v>0</v>
      </c>
      <c r="G401" s="424">
        <v>200</v>
      </c>
      <c r="H401" s="424">
        <v>0</v>
      </c>
      <c r="I401" s="425">
        <v>0</v>
      </c>
      <c r="J401" s="426">
        <v>62.2</v>
      </c>
      <c r="K401" s="427">
        <v>62.2</v>
      </c>
      <c r="L401" s="427">
        <v>0</v>
      </c>
      <c r="M401" s="428">
        <v>62.2</v>
      </c>
      <c r="N401" s="428">
        <v>0</v>
      </c>
      <c r="O401" s="429">
        <v>0</v>
      </c>
    </row>
    <row r="402" spans="1:15" ht="13.5" customHeight="1" x14ac:dyDescent="0.25">
      <c r="A402" s="419" t="s">
        <v>989</v>
      </c>
      <c r="B402" s="420"/>
      <c r="C402" s="421" t="s">
        <v>990</v>
      </c>
      <c r="D402" s="422">
        <v>1313887.03</v>
      </c>
      <c r="E402" s="423">
        <v>1313887.03</v>
      </c>
      <c r="F402" s="423">
        <v>4500</v>
      </c>
      <c r="G402" s="424">
        <v>0</v>
      </c>
      <c r="H402" s="424">
        <v>1308000</v>
      </c>
      <c r="I402" s="425">
        <v>10387.030000000001</v>
      </c>
      <c r="J402" s="426">
        <v>1181232.3899999999</v>
      </c>
      <c r="K402" s="427">
        <v>1181232.3899999999</v>
      </c>
      <c r="L402" s="427">
        <v>11147.14</v>
      </c>
      <c r="M402" s="428">
        <v>0</v>
      </c>
      <c r="N402" s="428">
        <v>1183420.92</v>
      </c>
      <c r="O402" s="429">
        <v>8958.61</v>
      </c>
    </row>
    <row r="403" spans="1:15" ht="13.5" customHeight="1" x14ac:dyDescent="0.25">
      <c r="A403" s="419" t="s">
        <v>991</v>
      </c>
      <c r="B403" s="420"/>
      <c r="C403" s="421" t="s">
        <v>992</v>
      </c>
      <c r="D403" s="422">
        <v>1313887.03</v>
      </c>
      <c r="E403" s="423">
        <v>1313887.03</v>
      </c>
      <c r="F403" s="423">
        <v>4500</v>
      </c>
      <c r="G403" s="424">
        <v>0</v>
      </c>
      <c r="H403" s="424">
        <v>1308000</v>
      </c>
      <c r="I403" s="425">
        <v>10387.030000000001</v>
      </c>
      <c r="J403" s="426">
        <v>1181232.3899999999</v>
      </c>
      <c r="K403" s="427">
        <v>1181232.3899999999</v>
      </c>
      <c r="L403" s="427">
        <v>11147.14</v>
      </c>
      <c r="M403" s="428">
        <v>0</v>
      </c>
      <c r="N403" s="428">
        <v>1183420.92</v>
      </c>
      <c r="O403" s="429">
        <v>8958.61</v>
      </c>
    </row>
    <row r="404" spans="1:15" ht="13.5" customHeight="1" x14ac:dyDescent="0.25">
      <c r="A404" s="419" t="s">
        <v>989</v>
      </c>
      <c r="B404" s="420"/>
      <c r="C404" s="421" t="s">
        <v>993</v>
      </c>
      <c r="D404" s="422">
        <v>1313887.03</v>
      </c>
      <c r="E404" s="423">
        <v>1313887.03</v>
      </c>
      <c r="F404" s="423">
        <v>4500</v>
      </c>
      <c r="G404" s="424">
        <v>0</v>
      </c>
      <c r="H404" s="424">
        <v>1308000</v>
      </c>
      <c r="I404" s="425">
        <v>10387.030000000001</v>
      </c>
      <c r="J404" s="426">
        <v>1181232.3899999999</v>
      </c>
      <c r="K404" s="427">
        <v>1181232.3899999999</v>
      </c>
      <c r="L404" s="427">
        <v>11147.14</v>
      </c>
      <c r="M404" s="428">
        <v>0</v>
      </c>
      <c r="N404" s="428">
        <v>1183420.92</v>
      </c>
      <c r="O404" s="429">
        <v>8958.61</v>
      </c>
    </row>
    <row r="405" spans="1:15" ht="13.5" customHeight="1" x14ac:dyDescent="0.25">
      <c r="A405" s="419" t="s">
        <v>994</v>
      </c>
      <c r="B405" s="420"/>
      <c r="C405" s="421" t="s">
        <v>995</v>
      </c>
      <c r="D405" s="422">
        <v>1313887.03</v>
      </c>
      <c r="E405" s="423">
        <v>1313887.03</v>
      </c>
      <c r="F405" s="423">
        <v>4500</v>
      </c>
      <c r="G405" s="424">
        <v>0</v>
      </c>
      <c r="H405" s="424">
        <v>1308000</v>
      </c>
      <c r="I405" s="425">
        <v>10387.030000000001</v>
      </c>
      <c r="J405" s="426">
        <v>1181232.3899999999</v>
      </c>
      <c r="K405" s="427">
        <v>1181232.3899999999</v>
      </c>
      <c r="L405" s="427">
        <v>11147.14</v>
      </c>
      <c r="M405" s="428">
        <v>0</v>
      </c>
      <c r="N405" s="428">
        <v>1183420.92</v>
      </c>
      <c r="O405" s="429">
        <v>8958.61</v>
      </c>
    </row>
    <row r="406" spans="1:15" ht="13.5" customHeight="1" x14ac:dyDescent="0.25">
      <c r="A406" s="419" t="s">
        <v>996</v>
      </c>
      <c r="B406" s="420"/>
      <c r="C406" s="421" t="s">
        <v>997</v>
      </c>
      <c r="D406" s="422">
        <v>0</v>
      </c>
      <c r="E406" s="423">
        <v>0</v>
      </c>
      <c r="F406" s="423">
        <v>43016100</v>
      </c>
      <c r="G406" s="424">
        <v>43016100</v>
      </c>
      <c r="H406" s="424">
        <v>0</v>
      </c>
      <c r="I406" s="425">
        <v>0</v>
      </c>
      <c r="J406" s="426">
        <v>0</v>
      </c>
      <c r="K406" s="427">
        <v>0</v>
      </c>
      <c r="L406" s="427">
        <v>43016100</v>
      </c>
      <c r="M406" s="428">
        <v>43016100</v>
      </c>
      <c r="N406" s="428">
        <v>0</v>
      </c>
      <c r="O406" s="429">
        <v>0</v>
      </c>
    </row>
    <row r="407" spans="1:15" ht="13.5" customHeight="1" x14ac:dyDescent="0.25">
      <c r="A407" s="419" t="s">
        <v>998</v>
      </c>
      <c r="B407" s="420"/>
      <c r="C407" s="421" t="s">
        <v>999</v>
      </c>
      <c r="D407" s="422">
        <v>0</v>
      </c>
      <c r="E407" s="423">
        <v>0</v>
      </c>
      <c r="F407" s="423">
        <v>7000000</v>
      </c>
      <c r="G407" s="424">
        <v>7000000</v>
      </c>
      <c r="H407" s="424">
        <v>0</v>
      </c>
      <c r="I407" s="425">
        <v>0</v>
      </c>
      <c r="J407" s="426">
        <v>0</v>
      </c>
      <c r="K407" s="427">
        <v>0</v>
      </c>
      <c r="L407" s="427">
        <v>7000000</v>
      </c>
      <c r="M407" s="428">
        <v>7000000</v>
      </c>
      <c r="N407" s="428">
        <v>0</v>
      </c>
      <c r="O407" s="429">
        <v>0</v>
      </c>
    </row>
    <row r="408" spans="1:15" ht="13.5" customHeight="1" x14ac:dyDescent="0.25">
      <c r="A408" s="419" t="s">
        <v>561</v>
      </c>
      <c r="B408" s="420"/>
      <c r="C408" s="421" t="s">
        <v>1000</v>
      </c>
      <c r="D408" s="422">
        <v>0</v>
      </c>
      <c r="E408" s="423">
        <v>0</v>
      </c>
      <c r="F408" s="423">
        <v>7000000</v>
      </c>
      <c r="G408" s="424">
        <v>7000000</v>
      </c>
      <c r="H408" s="424">
        <v>0</v>
      </c>
      <c r="I408" s="425">
        <v>0</v>
      </c>
      <c r="J408" s="426">
        <v>0</v>
      </c>
      <c r="K408" s="427">
        <v>0</v>
      </c>
      <c r="L408" s="427">
        <v>7000000</v>
      </c>
      <c r="M408" s="428">
        <v>7000000</v>
      </c>
      <c r="N408" s="428">
        <v>0</v>
      </c>
      <c r="O408" s="429">
        <v>0</v>
      </c>
    </row>
    <row r="409" spans="1:15" ht="13.5" customHeight="1" x14ac:dyDescent="0.25">
      <c r="A409" s="419" t="s">
        <v>1001</v>
      </c>
      <c r="B409" s="420"/>
      <c r="C409" s="421" t="s">
        <v>1002</v>
      </c>
      <c r="D409" s="422">
        <v>0</v>
      </c>
      <c r="E409" s="423">
        <v>0</v>
      </c>
      <c r="F409" s="423">
        <v>7000000</v>
      </c>
      <c r="G409" s="424">
        <v>7000000</v>
      </c>
      <c r="H409" s="424">
        <v>0</v>
      </c>
      <c r="I409" s="425">
        <v>0</v>
      </c>
      <c r="J409" s="426">
        <v>0</v>
      </c>
      <c r="K409" s="427">
        <v>0</v>
      </c>
      <c r="L409" s="427">
        <v>7000000</v>
      </c>
      <c r="M409" s="428">
        <v>7000000</v>
      </c>
      <c r="N409" s="428">
        <v>0</v>
      </c>
      <c r="O409" s="429">
        <v>0</v>
      </c>
    </row>
    <row r="410" spans="1:15" ht="13.5" customHeight="1" x14ac:dyDescent="0.25">
      <c r="A410" s="419" t="s">
        <v>328</v>
      </c>
      <c r="B410" s="420"/>
      <c r="C410" s="421" t="s">
        <v>1003</v>
      </c>
      <c r="D410" s="422">
        <v>0</v>
      </c>
      <c r="E410" s="423">
        <v>0</v>
      </c>
      <c r="F410" s="423">
        <v>7000000</v>
      </c>
      <c r="G410" s="424">
        <v>7000000</v>
      </c>
      <c r="H410" s="424">
        <v>0</v>
      </c>
      <c r="I410" s="425">
        <v>0</v>
      </c>
      <c r="J410" s="426">
        <v>0</v>
      </c>
      <c r="K410" s="427">
        <v>0</v>
      </c>
      <c r="L410" s="427">
        <v>7000000</v>
      </c>
      <c r="M410" s="428">
        <v>7000000</v>
      </c>
      <c r="N410" s="428">
        <v>0</v>
      </c>
      <c r="O410" s="429">
        <v>0</v>
      </c>
    </row>
    <row r="411" spans="1:15" ht="13.5" customHeight="1" x14ac:dyDescent="0.25">
      <c r="A411" s="419" t="s">
        <v>1286</v>
      </c>
      <c r="B411" s="420"/>
      <c r="C411" s="421" t="s">
        <v>1287</v>
      </c>
      <c r="D411" s="422">
        <v>0</v>
      </c>
      <c r="E411" s="423">
        <v>0</v>
      </c>
      <c r="F411" s="423">
        <v>36016100</v>
      </c>
      <c r="G411" s="424">
        <v>36016100</v>
      </c>
      <c r="H411" s="424">
        <v>0</v>
      </c>
      <c r="I411" s="425">
        <v>0</v>
      </c>
      <c r="J411" s="426">
        <v>0</v>
      </c>
      <c r="K411" s="427">
        <v>0</v>
      </c>
      <c r="L411" s="427">
        <v>36016100</v>
      </c>
      <c r="M411" s="428">
        <v>36016100</v>
      </c>
      <c r="N411" s="428">
        <v>0</v>
      </c>
      <c r="O411" s="429">
        <v>0</v>
      </c>
    </row>
    <row r="412" spans="1:15" ht="13.5" customHeight="1" x14ac:dyDescent="0.25">
      <c r="A412" s="419" t="s">
        <v>561</v>
      </c>
      <c r="B412" s="420"/>
      <c r="C412" s="421" t="s">
        <v>1288</v>
      </c>
      <c r="D412" s="422">
        <v>0</v>
      </c>
      <c r="E412" s="423">
        <v>0</v>
      </c>
      <c r="F412" s="423">
        <v>36016100</v>
      </c>
      <c r="G412" s="424">
        <v>36016100</v>
      </c>
      <c r="H412" s="424">
        <v>0</v>
      </c>
      <c r="I412" s="425">
        <v>0</v>
      </c>
      <c r="J412" s="426">
        <v>0</v>
      </c>
      <c r="K412" s="427">
        <v>0</v>
      </c>
      <c r="L412" s="427">
        <v>36016100</v>
      </c>
      <c r="M412" s="428">
        <v>36016100</v>
      </c>
      <c r="N412" s="428">
        <v>0</v>
      </c>
      <c r="O412" s="429">
        <v>0</v>
      </c>
    </row>
    <row r="413" spans="1:15" ht="13.5" customHeight="1" x14ac:dyDescent="0.25">
      <c r="A413" s="419" t="s">
        <v>422</v>
      </c>
      <c r="B413" s="420"/>
      <c r="C413" s="421" t="s">
        <v>1289</v>
      </c>
      <c r="D413" s="422">
        <v>0</v>
      </c>
      <c r="E413" s="423">
        <v>0</v>
      </c>
      <c r="F413" s="423">
        <v>36016100</v>
      </c>
      <c r="G413" s="424">
        <v>36016100</v>
      </c>
      <c r="H413" s="424">
        <v>0</v>
      </c>
      <c r="I413" s="425">
        <v>0</v>
      </c>
      <c r="J413" s="426">
        <v>0</v>
      </c>
      <c r="K413" s="427">
        <v>0</v>
      </c>
      <c r="L413" s="427">
        <v>36016100</v>
      </c>
      <c r="M413" s="428">
        <v>36016100</v>
      </c>
      <c r="N413" s="428">
        <v>0</v>
      </c>
      <c r="O413" s="429">
        <v>0</v>
      </c>
    </row>
    <row r="414" spans="1:15" ht="13.5" customHeight="1" x14ac:dyDescent="0.25">
      <c r="A414" s="419"/>
      <c r="B414" s="420"/>
      <c r="C414" s="421"/>
      <c r="D414" s="422"/>
      <c r="E414" s="423"/>
      <c r="F414" s="423"/>
      <c r="G414" s="424"/>
      <c r="H414" s="424"/>
      <c r="I414" s="425"/>
      <c r="J414" s="426"/>
      <c r="K414" s="427"/>
      <c r="L414" s="427"/>
      <c r="M414" s="428"/>
      <c r="N414" s="428"/>
      <c r="O414" s="429"/>
    </row>
    <row r="415" spans="1:15" ht="13.5" customHeight="1" x14ac:dyDescent="0.25">
      <c r="A415" s="419" t="s">
        <v>1004</v>
      </c>
      <c r="B415" s="420" t="s">
        <v>1005</v>
      </c>
      <c r="C415" s="421" t="s">
        <v>517</v>
      </c>
      <c r="D415" s="422">
        <v>-209029012.88999999</v>
      </c>
      <c r="E415" s="423">
        <v>-209029012.88999999</v>
      </c>
      <c r="F415" s="423">
        <v>0</v>
      </c>
      <c r="G415" s="424">
        <v>-168477318.13999999</v>
      </c>
      <c r="H415" s="424">
        <v>-8647599.9700000007</v>
      </c>
      <c r="I415" s="425">
        <v>-31904094.780000001</v>
      </c>
      <c r="J415" s="426">
        <v>99908894.239999995</v>
      </c>
      <c r="K415" s="427">
        <v>99908894.239999995</v>
      </c>
      <c r="L415" s="427">
        <v>0</v>
      </c>
      <c r="M415" s="428">
        <v>88378021</v>
      </c>
      <c r="N415" s="428">
        <v>13756692.48</v>
      </c>
      <c r="O415" s="429">
        <v>-2225819.2400000002</v>
      </c>
    </row>
    <row r="416" spans="1:15" ht="13.5" customHeight="1" x14ac:dyDescent="0.25">
      <c r="A416" s="430"/>
      <c r="B416" s="431"/>
      <c r="C416" s="432"/>
      <c r="D416" s="433"/>
      <c r="E416" s="434"/>
      <c r="F416" s="434"/>
      <c r="G416" s="435"/>
      <c r="H416" s="435"/>
      <c r="I416" s="435"/>
      <c r="J416" s="436"/>
      <c r="K416" s="437"/>
      <c r="L416" s="437"/>
      <c r="M416" s="438"/>
      <c r="N416" s="438"/>
      <c r="O416" s="439"/>
    </row>
    <row r="417" spans="1:15" x14ac:dyDescent="0.25">
      <c r="A417" s="430"/>
      <c r="B417" s="431"/>
      <c r="C417" s="432"/>
      <c r="D417" s="433"/>
      <c r="E417" s="434"/>
      <c r="F417" s="434"/>
      <c r="G417" s="435"/>
      <c r="H417" s="435"/>
      <c r="I417" s="435"/>
      <c r="J417" s="436"/>
      <c r="K417" s="437"/>
      <c r="L417" s="437"/>
      <c r="M417" s="438"/>
      <c r="N417" s="438"/>
      <c r="O417" s="439"/>
    </row>
    <row r="418" spans="1:15" x14ac:dyDescent="0.25">
      <c r="A418" s="430"/>
      <c r="B418" s="431"/>
      <c r="C418" s="432"/>
      <c r="D418" s="433"/>
      <c r="E418" s="434"/>
      <c r="F418" s="434"/>
      <c r="G418" s="435"/>
      <c r="H418" s="435"/>
      <c r="I418" s="435"/>
      <c r="J418" s="436"/>
      <c r="K418" s="437"/>
      <c r="L418" s="437"/>
      <c r="M418" s="438"/>
      <c r="N418" s="438"/>
      <c r="O418" s="439"/>
    </row>
    <row r="419" spans="1:15" x14ac:dyDescent="0.25">
      <c r="A419" s="430"/>
      <c r="B419" s="431"/>
      <c r="C419" s="432"/>
      <c r="D419" s="433"/>
      <c r="E419" s="434"/>
      <c r="F419" s="434"/>
      <c r="G419" s="435"/>
      <c r="H419" s="435"/>
      <c r="I419" s="435"/>
      <c r="J419" s="436"/>
      <c r="K419" s="437"/>
      <c r="L419" s="437"/>
      <c r="M419" s="438"/>
      <c r="N419" s="438"/>
      <c r="O419" s="439"/>
    </row>
    <row r="420" spans="1:15" x14ac:dyDescent="0.25">
      <c r="A420" s="430"/>
      <c r="B420" s="431"/>
      <c r="C420" s="432"/>
      <c r="D420" s="433"/>
      <c r="E420" s="434"/>
      <c r="F420" s="434"/>
      <c r="G420" s="435"/>
      <c r="H420" s="435"/>
      <c r="I420" s="435"/>
      <c r="J420" s="436"/>
      <c r="K420" s="437"/>
      <c r="L420" s="437"/>
      <c r="M420" s="438"/>
      <c r="N420" s="438"/>
      <c r="O420" s="439"/>
    </row>
    <row r="421" spans="1:15" x14ac:dyDescent="0.25">
      <c r="A421" s="430"/>
      <c r="B421" s="431"/>
      <c r="C421" s="432"/>
      <c r="D421" s="433"/>
      <c r="E421" s="434"/>
      <c r="F421" s="434"/>
      <c r="G421" s="435"/>
      <c r="H421" s="435"/>
      <c r="I421" s="435"/>
      <c r="J421" s="436"/>
      <c r="K421" s="437"/>
      <c r="L421" s="437"/>
      <c r="M421" s="438"/>
      <c r="N421" s="438"/>
      <c r="O421" s="439"/>
    </row>
    <row r="422" spans="1:15" x14ac:dyDescent="0.25">
      <c r="A422" s="430"/>
      <c r="B422" s="431"/>
      <c r="C422" s="432"/>
      <c r="D422" s="440"/>
      <c r="E422" s="441"/>
      <c r="F422" s="441"/>
      <c r="G422" s="442"/>
      <c r="H422" s="442"/>
      <c r="I422" s="442"/>
      <c r="J422" s="440"/>
      <c r="K422" s="441"/>
      <c r="L422" s="441"/>
      <c r="M422" s="442"/>
      <c r="N422" s="442"/>
      <c r="O422" s="443"/>
    </row>
    <row r="423" spans="1:15" x14ac:dyDescent="0.25">
      <c r="A423" s="430"/>
      <c r="B423" s="431"/>
      <c r="C423" s="432"/>
      <c r="D423" s="440"/>
      <c r="E423" s="441"/>
      <c r="F423" s="441"/>
      <c r="G423" s="442"/>
      <c r="H423" s="442"/>
      <c r="I423" s="442"/>
      <c r="J423" s="440"/>
      <c r="K423" s="441"/>
      <c r="L423" s="441"/>
      <c r="M423" s="442"/>
      <c r="N423" s="442"/>
      <c r="O423" s="443"/>
    </row>
    <row r="424" spans="1:15" x14ac:dyDescent="0.25">
      <c r="A424" s="430"/>
      <c r="B424" s="431"/>
      <c r="C424" s="432"/>
      <c r="D424" s="440"/>
      <c r="E424" s="441"/>
      <c r="F424" s="441"/>
      <c r="G424" s="442"/>
      <c r="H424" s="442"/>
      <c r="I424" s="442"/>
      <c r="J424" s="440"/>
      <c r="K424" s="441"/>
      <c r="L424" s="441"/>
      <c r="M424" s="442"/>
      <c r="N424" s="442"/>
      <c r="O424" s="443"/>
    </row>
    <row r="425" spans="1:15" x14ac:dyDescent="0.25">
      <c r="A425" s="430"/>
      <c r="B425" s="431"/>
      <c r="C425" s="432"/>
      <c r="D425" s="440"/>
      <c r="E425" s="441"/>
      <c r="F425" s="441"/>
      <c r="G425" s="442"/>
      <c r="H425" s="442"/>
      <c r="I425" s="442"/>
      <c r="J425" s="440"/>
      <c r="K425" s="441"/>
      <c r="L425" s="441"/>
      <c r="M425" s="442"/>
      <c r="N425" s="442"/>
      <c r="O425" s="443"/>
    </row>
    <row r="426" spans="1:15" x14ac:dyDescent="0.25">
      <c r="A426" s="430"/>
      <c r="B426" s="431"/>
      <c r="C426" s="432"/>
      <c r="D426" s="440"/>
      <c r="E426" s="441"/>
      <c r="F426" s="441"/>
      <c r="G426" s="442"/>
      <c r="H426" s="442"/>
      <c r="I426" s="442"/>
      <c r="J426" s="440"/>
      <c r="K426" s="441"/>
      <c r="L426" s="441"/>
      <c r="M426" s="442"/>
      <c r="N426" s="442"/>
      <c r="O426" s="443"/>
    </row>
    <row r="427" spans="1:15" x14ac:dyDescent="0.25">
      <c r="A427" s="430"/>
      <c r="B427" s="431"/>
      <c r="C427" s="432"/>
      <c r="D427" s="440"/>
      <c r="E427" s="441"/>
      <c r="F427" s="441"/>
      <c r="G427" s="442"/>
      <c r="H427" s="442"/>
      <c r="I427" s="442"/>
      <c r="J427" s="440"/>
      <c r="K427" s="441"/>
      <c r="L427" s="441"/>
      <c r="M427" s="442"/>
      <c r="N427" s="442"/>
      <c r="O427" s="443"/>
    </row>
    <row r="428" spans="1:15" x14ac:dyDescent="0.25">
      <c r="A428" s="430"/>
      <c r="B428" s="431"/>
      <c r="C428" s="432"/>
      <c r="D428" s="440"/>
      <c r="E428" s="441"/>
      <c r="F428" s="441"/>
      <c r="G428" s="442"/>
      <c r="H428" s="442"/>
      <c r="I428" s="442"/>
      <c r="J428" s="440"/>
      <c r="K428" s="441"/>
      <c r="L428" s="441"/>
      <c r="M428" s="442"/>
      <c r="N428" s="442"/>
      <c r="O428" s="443"/>
    </row>
    <row r="429" spans="1:15" ht="15.75" thickBot="1" x14ac:dyDescent="0.3">
      <c r="A429" s="444"/>
      <c r="B429" s="445"/>
      <c r="C429" s="446"/>
      <c r="D429" s="447"/>
      <c r="E429" s="448"/>
      <c r="F429" s="448"/>
      <c r="G429" s="449"/>
      <c r="H429" s="449"/>
      <c r="I429" s="449"/>
      <c r="J429" s="447"/>
      <c r="K429" s="448"/>
      <c r="L429" s="448"/>
      <c r="M429" s="449"/>
      <c r="N429" s="449"/>
      <c r="O429" s="450"/>
    </row>
  </sheetData>
  <autoFilter ref="A6:O413" xr:uid="{411BFCEC-9B17-4A84-B61D-1E8641A57BDC}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12</vt:i4>
      </vt:variant>
      <vt:variant>
        <vt:lpstr>Именованные диапазоны</vt:lpstr>
      </vt:variant>
      <vt:variant>
        <vt:i4>2</vt:i4>
      </vt:variant>
    </vt:vector>
  </HeadingPairs>
  <TitlesOfParts>
    <vt:vector size="14" baseType="lpstr">
      <vt:lpstr>на сайт</vt:lpstr>
      <vt:lpstr>по доходам</vt:lpstr>
      <vt:lpstr>по расходам</vt:lpstr>
      <vt:lpstr>поддержка поселений</vt:lpstr>
      <vt:lpstr>ДОХОДЫ</vt:lpstr>
      <vt:lpstr>РАСХОДЫ</vt:lpstr>
      <vt:lpstr>2024 Д</vt:lpstr>
      <vt:lpstr>2023 Д</vt:lpstr>
      <vt:lpstr>2024 Р</vt:lpstr>
      <vt:lpstr>2023 Р</vt:lpstr>
      <vt:lpstr>2024 И</vt:lpstr>
      <vt:lpstr>2023 И</vt:lpstr>
      <vt:lpstr>ДОХОДЫ!Область_печати</vt:lpstr>
      <vt:lpstr>'поддержка поселений'!Область_печати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Артемьева Светлана</dc:creator>
  <cp:lastModifiedBy>Артемьева Светлана</cp:lastModifiedBy>
  <cp:lastPrinted>2025-03-24T15:19:41Z</cp:lastPrinted>
  <dcterms:created xsi:type="dcterms:W3CDTF">2025-02-25T14:21:53Z</dcterms:created>
  <dcterms:modified xsi:type="dcterms:W3CDTF">2025-03-27T09:20:49Z</dcterms:modified>
</cp:coreProperties>
</file>